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Восточная 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4"/>
  <c r="F32" s="1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D23"/>
  <c r="F57" l="1"/>
</calcChain>
</file>

<file path=xl/sharedStrings.xml><?xml version="1.0" encoding="utf-8"?>
<sst xmlns="http://schemas.openxmlformats.org/spreadsheetml/2006/main" count="138" uniqueCount="107">
  <si>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</si>
  <si>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</si>
  <si>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</si>
  <si>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</si>
  <si>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</si>
  <si>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</si>
  <si>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</si>
  <si>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</si>
  <si>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</si>
  <si>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</si>
  <si>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</si>
  <si>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</si>
  <si>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</si>
  <si>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</si>
  <si>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</si>
  <si>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</si>
  <si>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</si>
  <si>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</si>
  <si>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</si>
  <si>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</si>
  <si>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</si>
  <si>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</si>
  <si>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</si>
  <si>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</si>
  <si>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</si>
  <si>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</si>
  <si>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</si>
  <si>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</si>
  <si>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</si>
  <si>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</si>
  <si>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</si>
  <si>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</si>
  <si>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</si>
  <si>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</si>
  <si>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</si>
  <si>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</si>
  <si>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</si>
  <si>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</si>
  <si>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</si>
  <si>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</si>
  <si>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</si>
  <si>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</si>
  <si>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</si>
  <si>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</si>
  <si>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</si>
  <si>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Восточная д. 1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</si>
  <si>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</si>
  <si>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</si>
  <si>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</si>
  <si>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</si>
  <si>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</si>
  <si>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</si>
  <si>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</si>
  <si>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</si>
  <si>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</si>
  <si>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12 марта 2019 года</t>
  </si>
  <si>
    <t>I</t>
  </si>
  <si>
    <t>Расходы на управление</t>
  </si>
  <si>
    <t>II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</si>
  <si>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</si>
  <si>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</si>
  <si>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</si>
  <si>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</si>
  <si>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Ликвидация воздушных пробок в стояке системы отопления</t>
  </si>
  <si>
    <t>100 стояков</t>
  </si>
  <si>
    <t>Устранение засоров внутренних канализационных трубопроводов</t>
  </si>
  <si>
    <t>100 м трубы</t>
  </si>
  <si>
    <t>Запуск отопления</t>
  </si>
  <si>
    <t>1 здание</t>
  </si>
  <si>
    <t>Ревизия запорной арматуры</t>
  </si>
  <si>
    <t>100 задвижек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</si>
  <si>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</si>
  <si>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</si>
  <si>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</si>
  <si>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</si>
  <si>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</si>
  <si>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</si>
  <si>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</si>
  <si>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</si>
  <si>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</si>
  <si>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</si>
  <si>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</si>
  <si>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</si>
  <si>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</si>
  <si>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</si>
  <si>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</si>
  <si>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</si>
  <si>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</si>
  <si>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</si>
  <si>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III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</si>
  <si>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</si>
  <si>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</si>
  <si>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</si>
  <si>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СО,ГВС,ХВС</t>
  </si>
  <si>
    <t>100 м трубопроводов</t>
  </si>
  <si>
    <t>Замена ламп</t>
  </si>
  <si>
    <t>100 шт.</t>
  </si>
  <si>
    <t>Ремонт кровли</t>
  </si>
  <si>
    <t xml:space="preserve">100 м2 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</si>
  <si>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</si>
  <si>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</si>
  <si>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</si>
  <si>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</si>
  <si>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</si>
  <si>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</si>
  <si>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</si>
  <si>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Общедомовые нужды (электроэнергия, ГВ, ХВ)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</si>
</sst>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2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 wrapText="1"/>
    </xf>
    <xf numFmtId="0" fontId="6" fillId="0" borderId="16" xfId="0" applyFont="1" applyFill="1" applyBorder="1" applyAlignment="1" applyProtection="1">
      <alignment vertical="center" wrapText="1"/>
    </xf>
    <xf numFmtId="0" fontId="10" fillId="0" borderId="16" xfId="0" applyFont="1" applyFill="1" applyBorder="1" applyAlignment="1" applyProtection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9" xfId="0" applyFont="1" applyBorder="1" applyAlignment="1">
      <alignment vertical="center" wrapText="1"/>
    </xf>
    <xf numFmtId="0" fontId="4" fillId="0" borderId="19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 wrapText="1"/>
    </xf>
    <xf numFmtId="2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2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2" fontId="8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2" fontId="9" fillId="0" borderId="18" xfId="0" applyNumberFormat="1" applyFont="1" applyFill="1" applyBorder="1" applyAlignment="1" applyProtection="1">
      <alignment horizontal="right" vertical="center"/>
    </xf>
    <xf numFmtId="0" fontId="8" fillId="0" borderId="17" xfId="0" applyFont="1" applyFill="1" applyBorder="1" applyAlignment="1" applyProtection="1">
      <alignment horizontal="center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0" fillId="0" borderId="30" xfId="0" applyFont="1" applyFill="1" applyBorder="1" applyAlignment="1" applyProtection="1"/>
    <xf numFmtId="2" fontId="6" fillId="0" borderId="18" xfId="0" applyNumberFormat="1" applyFont="1" applyFill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86;&#1089;&#1090;&#1086;&#1095;&#1085;&#1072;&#1103;%2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2477.3000000000002</v>
          </cell>
          <cell r="F3">
            <v>12</v>
          </cell>
        </row>
        <row r="5">
          <cell r="E5">
            <v>2477.3000000000002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321.45724799999999</v>
          </cell>
          <cell r="H7">
            <v>0</v>
          </cell>
          <cell r="I7">
            <v>0</v>
          </cell>
          <cell r="K7">
            <v>394.77521712384004</v>
          </cell>
          <cell r="L7">
            <v>37.649072885759999</v>
          </cell>
        </row>
        <row r="8">
          <cell r="G8">
            <v>289.88555400000001</v>
          </cell>
          <cell r="H8">
            <v>89.859787700000012</v>
          </cell>
          <cell r="I8">
            <v>0</v>
          </cell>
          <cell r="K8">
            <v>356.00265115632004</v>
          </cell>
          <cell r="L8">
            <v>39.342983346480004</v>
          </cell>
        </row>
        <row r="9">
          <cell r="G9">
            <v>574.0308</v>
          </cell>
          <cell r="H9">
            <v>0</v>
          </cell>
          <cell r="I9">
            <v>0</v>
          </cell>
          <cell r="K9">
            <v>704.95574486400005</v>
          </cell>
          <cell r="L9">
            <v>67.230487296000007</v>
          </cell>
        </row>
        <row r="10">
          <cell r="G10">
            <v>3604.8126600000001</v>
          </cell>
          <cell r="H10">
            <v>424.94480464679998</v>
          </cell>
          <cell r="I10">
            <v>0</v>
          </cell>
          <cell r="K10">
            <v>4426.9983314928004</v>
          </cell>
          <cell r="L10">
            <v>447.69234701800798</v>
          </cell>
        </row>
        <row r="11">
          <cell r="G11">
            <v>279.84001499999999</v>
          </cell>
          <cell r="H11">
            <v>0</v>
          </cell>
          <cell r="I11">
            <v>0</v>
          </cell>
          <cell r="K11">
            <v>343.66592562120002</v>
          </cell>
          <cell r="L11">
            <v>32.774862556800002</v>
          </cell>
        </row>
        <row r="12">
          <cell r="G12">
            <v>2231.5447349999999</v>
          </cell>
          <cell r="H12">
            <v>0</v>
          </cell>
          <cell r="I12">
            <v>0</v>
          </cell>
          <cell r="K12">
            <v>2740.5154581587999</v>
          </cell>
          <cell r="L12">
            <v>261.3585193632</v>
          </cell>
        </row>
        <row r="13">
          <cell r="G13">
            <v>3236.922</v>
          </cell>
          <cell r="H13">
            <v>0</v>
          </cell>
          <cell r="I13">
            <v>0</v>
          </cell>
          <cell r="K13">
            <v>3975.1991697600001</v>
          </cell>
          <cell r="L13">
            <v>379.10830464000003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1016.52246</v>
          </cell>
          <cell r="H15">
            <v>117.7688117</v>
          </cell>
          <cell r="I15">
            <v>0</v>
          </cell>
          <cell r="K15">
            <v>1248.3709026768001</v>
          </cell>
          <cell r="L15">
            <v>126.1212392172</v>
          </cell>
        </row>
        <row r="16">
          <cell r="G16">
            <v>3013.6617000000001</v>
          </cell>
          <cell r="H16">
            <v>0</v>
          </cell>
          <cell r="I16">
            <v>0</v>
          </cell>
          <cell r="K16">
            <v>3701.0176605360002</v>
          </cell>
          <cell r="L16">
            <v>352.96005830399997</v>
          </cell>
        </row>
        <row r="17">
          <cell r="G17">
            <v>3013.6617000000001</v>
          </cell>
          <cell r="H17">
            <v>0</v>
          </cell>
          <cell r="I17">
            <v>0</v>
          </cell>
          <cell r="K17">
            <v>3701.0176605360002</v>
          </cell>
          <cell r="L17">
            <v>352.96005830399997</v>
          </cell>
        </row>
        <row r="18">
          <cell r="G18">
            <v>582.64596000000006</v>
          </cell>
          <cell r="H18">
            <v>0</v>
          </cell>
          <cell r="I18">
            <v>0</v>
          </cell>
          <cell r="K18">
            <v>715.53585055680003</v>
          </cell>
          <cell r="L18">
            <v>68.239494835200006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2477.3000000000002</v>
          </cell>
        </row>
        <row r="21">
          <cell r="E21">
            <v>2477.3000000000002</v>
          </cell>
        </row>
        <row r="22">
          <cell r="E22">
            <v>2477.3000000000002</v>
          </cell>
        </row>
        <row r="25">
          <cell r="G25">
            <v>1435.077</v>
          </cell>
          <cell r="H25">
            <v>1351.7178245549999</v>
          </cell>
          <cell r="I25">
            <v>0</v>
          </cell>
          <cell r="K25">
            <v>1762.38936216</v>
          </cell>
          <cell r="L25">
            <v>249.17928771329997</v>
          </cell>
        </row>
        <row r="26">
          <cell r="G26">
            <v>4103.0388000000003</v>
          </cell>
          <cell r="H26">
            <v>9218.480039420001</v>
          </cell>
          <cell r="I26">
            <v>0</v>
          </cell>
          <cell r="K26">
            <v>5038.8598895040004</v>
          </cell>
          <cell r="L26">
            <v>1033.6567066211999</v>
          </cell>
        </row>
        <row r="27">
          <cell r="G27">
            <v>103.93265520000001</v>
          </cell>
          <cell r="H27">
            <v>41.344799999999999</v>
          </cell>
          <cell r="I27">
            <v>0</v>
          </cell>
          <cell r="K27">
            <v>127.63761519801602</v>
          </cell>
          <cell r="L27">
            <v>14.653280577024001</v>
          </cell>
        </row>
        <row r="28">
          <cell r="G28">
            <v>28649.4</v>
          </cell>
          <cell r="H28">
            <v>59712</v>
          </cell>
          <cell r="I28">
            <v>0</v>
          </cell>
          <cell r="K28">
            <v>35183.755152000005</v>
          </cell>
          <cell r="L28">
            <v>6938.1377279999997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4"/>
  <sheetViews>
    <sheetView tabSelected="1" topLeftCell="A36" workbookViewId="0">
      <selection activeCell="G21" sqref="G21"/>
    </sheetView>
  </sheetViews>
  <sheetFormatPr defaultRowHeight="15"/>
  <cols>
    <col min="1" max="1" width="4.28515625" customWidth="1"/>
    <col min="2" max="2" width="39" customWidth="1"/>
    <col min="3" max="3" width="15.28515625" customWidth="1"/>
    <col min="4" max="4" width="10.7109375" customWidth="1"/>
    <col min="5" max="5" width="11.7109375" customWidth="1"/>
    <col min="6" max="6" width="13" customWidth="1"/>
    <col min="8" max="8" width="9.5703125" bestFit="1" customWidth="1"/>
  </cols>
  <sheetData>
    <row r="1" spans="1:8">
      <c r="A1" s="4" t="s">
        <v>20</v>
      </c>
      <c r="B1" s="4"/>
      <c r="C1" s="4"/>
      <c r="D1" s="4"/>
      <c r="E1" s="4"/>
      <c r="F1" s="4"/>
    </row>
    <row r="2" spans="1:8">
      <c r="A2" s="4" t="s">
        <v>45</v>
      </c>
      <c r="B2" s="4"/>
      <c r="C2" s="4"/>
      <c r="D2" s="4"/>
      <c r="E2" s="4"/>
      <c r="F2" s="4"/>
    </row>
    <row r="3" spans="1:8" ht="3" customHeight="1" thickBot="1"/>
    <row r="4" spans="1:8" ht="12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55</v>
      </c>
      <c r="E5" s="14"/>
      <c r="F5" s="15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</row>
    <row r="8" spans="1:8" ht="12" customHeight="1" thickBot="1">
      <c r="A8" s="19" t="s">
        <v>23</v>
      </c>
      <c r="B8" s="20"/>
      <c r="C8" s="20"/>
      <c r="D8" s="20"/>
      <c r="E8" s="20"/>
      <c r="F8" s="21"/>
    </row>
    <row r="9" spans="1:8" ht="21" customHeight="1" thickBot="1">
      <c r="A9" s="10" t="s">
        <v>40</v>
      </c>
      <c r="B9" s="11" t="s">
        <v>48</v>
      </c>
      <c r="C9" s="12" t="s">
        <v>10</v>
      </c>
      <c r="D9" s="22">
        <v>151847.57999999999</v>
      </c>
      <c r="E9" s="23"/>
      <c r="F9" s="24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0.5" customHeight="1" thickBot="1">
      <c r="A11" s="10"/>
      <c r="B11" s="11" t="s">
        <v>31</v>
      </c>
      <c r="C11" s="12" t="s">
        <v>10</v>
      </c>
      <c r="D11" s="22">
        <v>151847.57999999999</v>
      </c>
      <c r="E11" s="23"/>
      <c r="F11" s="24"/>
    </row>
    <row r="12" spans="1:8" ht="21" customHeight="1" thickBot="1">
      <c r="A12" s="25" t="s">
        <v>41</v>
      </c>
      <c r="B12" s="26" t="s">
        <v>25</v>
      </c>
      <c r="C12" s="27" t="s">
        <v>10</v>
      </c>
      <c r="D12" s="22">
        <v>509815.96</v>
      </c>
      <c r="E12" s="23"/>
      <c r="F12" s="24"/>
    </row>
    <row r="13" spans="1:8" ht="10.5" customHeight="1" thickBot="1">
      <c r="A13" s="25"/>
      <c r="B13" s="26" t="s">
        <v>26</v>
      </c>
      <c r="C13" s="27" t="s">
        <v>10</v>
      </c>
      <c r="D13" s="22">
        <f>F32*D12/D28</f>
        <v>321144.39309121697</v>
      </c>
      <c r="E13" s="23"/>
      <c r="F13" s="24"/>
    </row>
    <row r="14" spans="1:8" ht="10.5" customHeight="1" thickBot="1">
      <c r="A14" s="25"/>
      <c r="B14" s="26" t="s">
        <v>27</v>
      </c>
      <c r="C14" s="27" t="s">
        <v>10</v>
      </c>
      <c r="D14" s="22">
        <f>D12*F52/D28</f>
        <v>132676.6792167465</v>
      </c>
      <c r="E14" s="23"/>
      <c r="F14" s="24"/>
      <c r="H14" s="2"/>
    </row>
    <row r="15" spans="1:8" ht="10.5" customHeight="1" thickBot="1">
      <c r="A15" s="25"/>
      <c r="B15" s="26" t="s">
        <v>28</v>
      </c>
      <c r="C15" s="27" t="s">
        <v>10</v>
      </c>
      <c r="D15" s="22">
        <f>F31*D12/D28</f>
        <v>55994.887692036551</v>
      </c>
      <c r="E15" s="23"/>
      <c r="F15" s="24"/>
      <c r="H15" s="2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472311.44</v>
      </c>
      <c r="E16" s="23"/>
      <c r="F16" s="24"/>
      <c r="H16" s="2"/>
    </row>
    <row r="17" spans="1:7" ht="10.5" customHeight="1" thickBot="1">
      <c r="A17" s="28"/>
      <c r="B17" s="29" t="s">
        <v>29</v>
      </c>
      <c r="C17" s="30" t="s">
        <v>10</v>
      </c>
      <c r="D17" s="22">
        <v>472311.44</v>
      </c>
      <c r="E17" s="23"/>
      <c r="F17" s="24"/>
    </row>
    <row r="18" spans="1:7" ht="10.5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0.5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0.5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0.5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0.5" customHeight="1" thickBot="1">
      <c r="A22" s="10" t="s">
        <v>12</v>
      </c>
      <c r="B22" s="11" t="s">
        <v>16</v>
      </c>
      <c r="C22" s="12" t="s">
        <v>10</v>
      </c>
      <c r="D22" s="34">
        <v>472311.44</v>
      </c>
      <c r="E22" s="35"/>
      <c r="F22" s="36"/>
    </row>
    <row r="23" spans="1:7" ht="21" customHeight="1" thickBot="1">
      <c r="A23" s="10" t="s">
        <v>42</v>
      </c>
      <c r="B23" s="11" t="s">
        <v>49</v>
      </c>
      <c r="C23" s="12" t="s">
        <v>10</v>
      </c>
      <c r="D23" s="22">
        <f>D9+D12-D16</f>
        <v>189352.10000000003</v>
      </c>
      <c r="E23" s="23"/>
      <c r="F23" s="24"/>
    </row>
    <row r="24" spans="1:7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0.5" customHeight="1" thickBot="1">
      <c r="A25" s="10"/>
      <c r="B25" s="11" t="s">
        <v>31</v>
      </c>
      <c r="C25" s="12" t="s">
        <v>10</v>
      </c>
      <c r="D25" s="22">
        <v>189352.1</v>
      </c>
      <c r="E25" s="23"/>
      <c r="F25" s="24"/>
    </row>
    <row r="26" spans="1:7" ht="12" customHeight="1" thickBot="1">
      <c r="A26" s="19" t="s">
        <v>21</v>
      </c>
      <c r="B26" s="20"/>
      <c r="C26" s="20"/>
      <c r="D26" s="20"/>
      <c r="E26" s="20"/>
      <c r="F26" s="21"/>
    </row>
    <row r="27" spans="1:7" ht="10.5" customHeight="1" thickBot="1">
      <c r="A27" s="37" t="s">
        <v>43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0.5" customHeight="1" thickBot="1">
      <c r="A28" s="43" t="s">
        <v>44</v>
      </c>
      <c r="B28" s="44" t="s">
        <v>18</v>
      </c>
      <c r="C28" s="45" t="s">
        <v>10</v>
      </c>
      <c r="D28" s="46">
        <v>595453.12484362861</v>
      </c>
      <c r="E28" s="47"/>
      <c r="F28" s="48"/>
    </row>
    <row r="29" spans="1:7" ht="12" customHeight="1" thickBot="1">
      <c r="A29" s="19" t="s">
        <v>39</v>
      </c>
      <c r="B29" s="20"/>
      <c r="C29" s="20"/>
      <c r="D29" s="20"/>
      <c r="E29" s="20"/>
      <c r="F29" s="21"/>
      <c r="G29" t="s">
        <v>38</v>
      </c>
    </row>
    <row r="30" spans="1:7" ht="10.5" customHeight="1">
      <c r="A30" s="49" t="s">
        <v>33</v>
      </c>
      <c r="B30" s="50" t="s">
        <v>34</v>
      </c>
      <c r="C30" s="50" t="s">
        <v>35</v>
      </c>
      <c r="D30" s="51" t="s">
        <v>105</v>
      </c>
      <c r="E30" s="51" t="s">
        <v>36</v>
      </c>
      <c r="F30" s="52" t="s">
        <v>37</v>
      </c>
    </row>
    <row r="31" spans="1:7" ht="10.5" customHeight="1">
      <c r="A31" s="87" t="s">
        <v>56</v>
      </c>
      <c r="B31" s="54" t="s">
        <v>57</v>
      </c>
      <c r="C31" s="55" t="s">
        <v>100</v>
      </c>
      <c r="D31" s="56">
        <v>2477.3000000000002</v>
      </c>
      <c r="E31" s="56">
        <v>12</v>
      </c>
      <c r="F31" s="88">
        <f>2.2*[1]Работы!E3*[1]Работы!F3</f>
        <v>65400.72</v>
      </c>
    </row>
    <row r="32" spans="1:7" ht="10.5" customHeight="1">
      <c r="A32" s="87" t="s">
        <v>58</v>
      </c>
      <c r="B32" s="57" t="s">
        <v>59</v>
      </c>
      <c r="C32" s="58"/>
      <c r="D32" s="58"/>
      <c r="E32" s="58"/>
      <c r="F32" s="88">
        <f>SUM(F33:F51)</f>
        <v>375089.14470268006</v>
      </c>
    </row>
    <row r="33" spans="1:6" ht="10.5" customHeight="1">
      <c r="A33" s="89">
        <v>1</v>
      </c>
      <c r="B33" s="59" t="s">
        <v>60</v>
      </c>
      <c r="C33" s="55" t="s">
        <v>101</v>
      </c>
      <c r="D33" s="56">
        <v>2477.3000000000002</v>
      </c>
      <c r="E33" s="53">
        <v>12</v>
      </c>
      <c r="F33" s="90">
        <f>2.79*[1]Работы!E5*[1]Работы!F5</f>
        <v>82940.004000000001</v>
      </c>
    </row>
    <row r="34" spans="1:6" ht="10.5" customHeight="1">
      <c r="A34" s="91">
        <v>2</v>
      </c>
      <c r="B34" s="60" t="s">
        <v>61</v>
      </c>
      <c r="C34" s="56" t="s">
        <v>62</v>
      </c>
      <c r="D34" s="56">
        <v>40</v>
      </c>
      <c r="E34" s="56">
        <v>1</v>
      </c>
      <c r="F34" s="92">
        <f>SUM([1]Работы!G6,[1]Работы!H6,[1]Работы!I6,[1]Работы!K6,[1]Работы!L6)</f>
        <v>12839.690212624</v>
      </c>
    </row>
    <row r="35" spans="1:6" ht="10.5" customHeight="1">
      <c r="A35" s="89">
        <v>3</v>
      </c>
      <c r="B35" s="61" t="s">
        <v>63</v>
      </c>
      <c r="C35" s="62" t="s">
        <v>64</v>
      </c>
      <c r="D35" s="62">
        <v>0.01</v>
      </c>
      <c r="E35" s="62">
        <v>4</v>
      </c>
      <c r="F35" s="92">
        <f>SUM([1]Работы!G7,[1]Работы!H7,[1]Работы!I7,[1]Работы!K7,[1]Работы!L7)</f>
        <v>753.88153800960004</v>
      </c>
    </row>
    <row r="36" spans="1:6" ht="21" customHeight="1">
      <c r="A36" s="91">
        <v>4</v>
      </c>
      <c r="B36" s="60" t="s">
        <v>65</v>
      </c>
      <c r="C36" s="56" t="s">
        <v>66</v>
      </c>
      <c r="D36" s="56">
        <v>0.1</v>
      </c>
      <c r="E36" s="56">
        <v>2</v>
      </c>
      <c r="F36" s="92">
        <f>SUM([1]Работы!G8,[1]Работы!H8,[1]Работы!I8,[1]Работы!K8,[1]Работы!L8)</f>
        <v>775.09097620279999</v>
      </c>
    </row>
    <row r="37" spans="1:6" ht="10.5" customHeight="1">
      <c r="A37" s="89">
        <v>5</v>
      </c>
      <c r="B37" s="60" t="s">
        <v>67</v>
      </c>
      <c r="C37" s="56" t="s">
        <v>68</v>
      </c>
      <c r="D37" s="56">
        <v>1</v>
      </c>
      <c r="E37" s="56">
        <v>1</v>
      </c>
      <c r="F37" s="92">
        <f>SUM([1]Работы!G9,[1]Работы!H9,[1]Работы!I9,[1]Работы!K9,[1]Работы!L9)</f>
        <v>1346.2170321600001</v>
      </c>
    </row>
    <row r="38" spans="1:6" ht="10.5" customHeight="1">
      <c r="A38" s="91">
        <v>6</v>
      </c>
      <c r="B38" s="60" t="s">
        <v>69</v>
      </c>
      <c r="C38" s="56" t="s">
        <v>70</v>
      </c>
      <c r="D38" s="56">
        <v>0.06</v>
      </c>
      <c r="E38" s="56">
        <v>1</v>
      </c>
      <c r="F38" s="92">
        <f>SUM([1]Работы!G10,[1]Работы!H10,[1]Работы!I10,[1]Работы!K10,[1]Работы!L10)</f>
        <v>8904.4481431576096</v>
      </c>
    </row>
    <row r="39" spans="1:6" ht="21" customHeight="1">
      <c r="A39" s="89">
        <v>7</v>
      </c>
      <c r="B39" s="60" t="s">
        <v>71</v>
      </c>
      <c r="C39" s="56" t="s">
        <v>72</v>
      </c>
      <c r="D39" s="56">
        <v>2.5</v>
      </c>
      <c r="E39" s="56">
        <v>2</v>
      </c>
      <c r="F39" s="92">
        <f>SUM([1]Работы!G11,[1]Работы!H11,[1]Работы!I11,[1]Работы!K11,[1]Работы!L11)</f>
        <v>656.28080317800004</v>
      </c>
    </row>
    <row r="40" spans="1:6" ht="21" customHeight="1">
      <c r="A40" s="91">
        <v>8</v>
      </c>
      <c r="B40" s="60" t="s">
        <v>73</v>
      </c>
      <c r="C40" s="56" t="s">
        <v>72</v>
      </c>
      <c r="D40" s="56">
        <v>2.5</v>
      </c>
      <c r="E40" s="56">
        <v>2</v>
      </c>
      <c r="F40" s="92">
        <f>SUM([1]Работы!G12,[1]Работы!H12,[1]Работы!I12,[1]Работы!K12,[1]Работы!L12)</f>
        <v>5233.4187125219996</v>
      </c>
    </row>
    <row r="41" spans="1:6" ht="21" customHeight="1">
      <c r="A41" s="89">
        <v>9</v>
      </c>
      <c r="B41" s="60" t="s">
        <v>74</v>
      </c>
      <c r="C41" s="56" t="s">
        <v>72</v>
      </c>
      <c r="D41" s="56">
        <v>2.5</v>
      </c>
      <c r="E41" s="56">
        <v>2</v>
      </c>
      <c r="F41" s="92">
        <f>SUM([1]Работы!G13,[1]Работы!H13,[1]Работы!I13,[1]Работы!K13,[1]Работы!L13)</f>
        <v>7591.2294744000001</v>
      </c>
    </row>
    <row r="42" spans="1:6" ht="10.5" customHeight="1">
      <c r="A42" s="91">
        <v>10</v>
      </c>
      <c r="B42" s="60" t="s">
        <v>75</v>
      </c>
      <c r="C42" s="56" t="s">
        <v>76</v>
      </c>
      <c r="D42" s="56">
        <v>1</v>
      </c>
      <c r="E42" s="56">
        <v>2</v>
      </c>
      <c r="F42" s="92">
        <f>SUM([1]Работы!G14,[1]Работы!H14,[1]Работы!I14,[1]Работы!K14,[1]Работы!L14)</f>
        <v>5676.1344639999998</v>
      </c>
    </row>
    <row r="43" spans="1:6" ht="21" customHeight="1">
      <c r="A43" s="89">
        <v>11</v>
      </c>
      <c r="B43" s="60" t="s">
        <v>77</v>
      </c>
      <c r="C43" s="56" t="s">
        <v>78</v>
      </c>
      <c r="D43" s="56">
        <v>0.1</v>
      </c>
      <c r="E43" s="56">
        <v>2</v>
      </c>
      <c r="F43" s="92">
        <f>SUM([1]Работы!G15,[1]Работы!H15,[1]Работы!I15,[1]Работы!K15,[1]Работы!L15)</f>
        <v>2508.7834135940002</v>
      </c>
    </row>
    <row r="44" spans="1:6" ht="21" customHeight="1">
      <c r="A44" s="91">
        <v>12</v>
      </c>
      <c r="B44" s="60" t="s">
        <v>79</v>
      </c>
      <c r="C44" s="56" t="s">
        <v>80</v>
      </c>
      <c r="D44" s="56">
        <v>2.5</v>
      </c>
      <c r="E44" s="56">
        <v>2</v>
      </c>
      <c r="F44" s="92">
        <f>SUM([1]Работы!G16,[1]Работы!H16,[1]Работы!I16,[1]Работы!K16,[1]Работы!L16)</f>
        <v>7067.63941884</v>
      </c>
    </row>
    <row r="45" spans="1:6" ht="21" customHeight="1">
      <c r="A45" s="89">
        <v>13</v>
      </c>
      <c r="B45" s="60" t="s">
        <v>81</v>
      </c>
      <c r="C45" s="56" t="s">
        <v>80</v>
      </c>
      <c r="D45" s="56">
        <v>2.5</v>
      </c>
      <c r="E45" s="56">
        <v>2</v>
      </c>
      <c r="F45" s="92">
        <f>SUM([1]Работы!G17,[1]Работы!H17,[1]Работы!I17,[1]Работы!K17,[1]Работы!L17)</f>
        <v>7067.63941884</v>
      </c>
    </row>
    <row r="46" spans="1:6" ht="21" customHeight="1">
      <c r="A46" s="91">
        <v>14</v>
      </c>
      <c r="B46" s="60" t="s">
        <v>82</v>
      </c>
      <c r="C46" s="56" t="s">
        <v>83</v>
      </c>
      <c r="D46" s="56">
        <v>0.2</v>
      </c>
      <c r="E46" s="56">
        <v>2</v>
      </c>
      <c r="F46" s="92">
        <f>SUM([1]Работы!G18,[1]Работы!H18,[1]Работы!I18,[1]Работы!K18,[1]Работы!L18)</f>
        <v>1366.421305392</v>
      </c>
    </row>
    <row r="47" spans="1:6" ht="21" customHeight="1">
      <c r="A47" s="89">
        <v>15</v>
      </c>
      <c r="B47" s="60" t="s">
        <v>84</v>
      </c>
      <c r="C47" s="56" t="s">
        <v>85</v>
      </c>
      <c r="D47" s="56">
        <v>1</v>
      </c>
      <c r="E47" s="56">
        <v>2</v>
      </c>
      <c r="F47" s="92">
        <f>SUM([1]Работы!G19,[1]Работы!H19,[1]Работы!I19,[1]Работы!K19,[1]Работы!L19)</f>
        <v>3036.4917897600003</v>
      </c>
    </row>
    <row r="48" spans="1:6" ht="10.5" customHeight="1">
      <c r="A48" s="91">
        <v>16</v>
      </c>
      <c r="B48" s="60" t="s">
        <v>86</v>
      </c>
      <c r="C48" s="55" t="s">
        <v>102</v>
      </c>
      <c r="D48" s="56">
        <v>2477.3000000000002</v>
      </c>
      <c r="E48" s="56">
        <v>247</v>
      </c>
      <c r="F48" s="92">
        <f>[1]Работы!E20*3.15*12</f>
        <v>93641.94</v>
      </c>
    </row>
    <row r="49" spans="1:6" ht="10.5" customHeight="1">
      <c r="A49" s="91">
        <v>17</v>
      </c>
      <c r="B49" s="60" t="s">
        <v>87</v>
      </c>
      <c r="C49" s="55" t="s">
        <v>103</v>
      </c>
      <c r="D49" s="56">
        <v>2477.3000000000002</v>
      </c>
      <c r="E49" s="56">
        <v>365</v>
      </c>
      <c r="F49" s="92">
        <f>1.95*12*[1]Работы!E21</f>
        <v>57968.82</v>
      </c>
    </row>
    <row r="50" spans="1:6" ht="10.5" customHeight="1">
      <c r="A50" s="91">
        <v>18</v>
      </c>
      <c r="B50" s="60" t="s">
        <v>88</v>
      </c>
      <c r="C50" s="55" t="s">
        <v>104</v>
      </c>
      <c r="D50" s="56">
        <v>2477.3000000000002</v>
      </c>
      <c r="E50" s="56">
        <v>48</v>
      </c>
      <c r="F50" s="92">
        <f>1.64*12*[1]Работы!E22</f>
        <v>48753.264000000003</v>
      </c>
    </row>
    <row r="51" spans="1:6" ht="10.5" customHeight="1">
      <c r="A51" s="91">
        <v>19</v>
      </c>
      <c r="B51" s="60" t="s">
        <v>106</v>
      </c>
      <c r="C51" s="56"/>
      <c r="D51" s="56"/>
      <c r="E51" s="56"/>
      <c r="F51" s="92">
        <v>26961.75</v>
      </c>
    </row>
    <row r="52" spans="1:6" ht="12" customHeight="1">
      <c r="A52" s="93" t="s">
        <v>89</v>
      </c>
      <c r="B52" s="63" t="s">
        <v>90</v>
      </c>
      <c r="C52" s="64"/>
      <c r="D52" s="64"/>
      <c r="E52" s="64"/>
      <c r="F52" s="94">
        <f>SUM(F53:F56)</f>
        <v>154963.26014094855</v>
      </c>
    </row>
    <row r="53" spans="1:6" ht="10.5" customHeight="1">
      <c r="A53" s="95">
        <v>1</v>
      </c>
      <c r="B53" s="60" t="s">
        <v>91</v>
      </c>
      <c r="C53" s="56" t="s">
        <v>92</v>
      </c>
      <c r="D53" s="56">
        <v>0.01</v>
      </c>
      <c r="E53" s="56">
        <v>5</v>
      </c>
      <c r="F53" s="92">
        <f>SUM([1]Работы!G25,[1]Работы!H25,[1]Работы!I25,[1]Работы!K25,[1]Работы!L25)</f>
        <v>4798.3634744282999</v>
      </c>
    </row>
    <row r="54" spans="1:6" ht="10.5" customHeight="1">
      <c r="A54" s="95">
        <v>2</v>
      </c>
      <c r="B54" s="60" t="s">
        <v>93</v>
      </c>
      <c r="C54" s="56" t="s">
        <v>94</v>
      </c>
      <c r="D54" s="56">
        <v>0.02</v>
      </c>
      <c r="E54" s="56">
        <v>20</v>
      </c>
      <c r="F54" s="92">
        <f>SUM([1]Работы!G26,[1]Работы!H26,[1]Работы!I26,[1]Работы!K26,[1]Работы!L26)</f>
        <v>19394.035435545204</v>
      </c>
    </row>
    <row r="55" spans="1:6" ht="10.5" customHeight="1">
      <c r="A55" s="95">
        <v>3</v>
      </c>
      <c r="B55" s="60" t="s">
        <v>95</v>
      </c>
      <c r="C55" s="56" t="s">
        <v>96</v>
      </c>
      <c r="D55" s="56">
        <v>0.01</v>
      </c>
      <c r="E55" s="56">
        <v>2</v>
      </c>
      <c r="F55" s="92">
        <f>SUM([1]Работы!G27,[1]Работы!H27,[1]Работы!I27,[1]Работы!K27,[1]Работы!L27)</f>
        <v>287.56835097504006</v>
      </c>
    </row>
    <row r="56" spans="1:6" ht="10.5" customHeight="1">
      <c r="A56" s="91">
        <v>4</v>
      </c>
      <c r="B56" s="60" t="s">
        <v>97</v>
      </c>
      <c r="C56" s="56" t="s">
        <v>98</v>
      </c>
      <c r="D56" s="56">
        <v>2</v>
      </c>
      <c r="E56" s="56">
        <v>1</v>
      </c>
      <c r="F56" s="96">
        <f>SUM([1]Работы!G28,[1]Работы!H28,[1]Работы!I28,[1]Работы!K28,[1]Работы!L28)</f>
        <v>130483.29287999999</v>
      </c>
    </row>
    <row r="57" spans="1:6" ht="12" customHeight="1" thickBot="1">
      <c r="A57" s="97" t="s">
        <v>99</v>
      </c>
      <c r="B57" s="65"/>
      <c r="C57" s="65"/>
      <c r="D57" s="65"/>
      <c r="E57" s="65"/>
      <c r="F57" s="98">
        <f>SUM(F31,F32,F52)</f>
        <v>595453.12484362861</v>
      </c>
    </row>
    <row r="58" spans="1:6" ht="12" customHeight="1" thickBot="1">
      <c r="A58" s="66" t="s">
        <v>50</v>
      </c>
      <c r="B58" s="67"/>
      <c r="C58" s="67"/>
      <c r="D58" s="67"/>
      <c r="E58" s="67"/>
      <c r="F58" s="68"/>
    </row>
    <row r="59" spans="1:6" ht="10.5" customHeight="1">
      <c r="A59" s="69" t="s">
        <v>3</v>
      </c>
      <c r="B59" s="70" t="s">
        <v>51</v>
      </c>
      <c r="C59" s="71" t="s">
        <v>52</v>
      </c>
      <c r="D59" s="72">
        <v>73</v>
      </c>
      <c r="E59" s="73"/>
      <c r="F59" s="74"/>
    </row>
    <row r="60" spans="1:6" ht="10.5" customHeight="1">
      <c r="A60" s="75" t="s">
        <v>6</v>
      </c>
      <c r="B60" s="76" t="s">
        <v>53</v>
      </c>
      <c r="C60" s="77" t="s">
        <v>52</v>
      </c>
      <c r="D60" s="78">
        <v>3</v>
      </c>
      <c r="E60" s="79"/>
      <c r="F60" s="80"/>
    </row>
    <row r="61" spans="1:6" ht="21" customHeight="1" thickBot="1">
      <c r="A61" s="81" t="s">
        <v>8</v>
      </c>
      <c r="B61" s="82" t="s">
        <v>54</v>
      </c>
      <c r="C61" s="83" t="s">
        <v>10</v>
      </c>
      <c r="D61" s="84">
        <v>94444.58</v>
      </c>
      <c r="E61" s="85"/>
      <c r="F61" s="86"/>
    </row>
    <row r="62" spans="1:6" ht="6" customHeight="1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3" t="s">
        <v>20</v>
      </c>
      <c r="E63" s="3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</sheetData>
  <mergeCells count="33">
    <mergeCell ref="A29:F29"/>
    <mergeCell ref="D21:F21"/>
    <mergeCell ref="D60:F60"/>
    <mergeCell ref="D61:F61"/>
    <mergeCell ref="D24:F24"/>
    <mergeCell ref="D25:F25"/>
    <mergeCell ref="D13:F13"/>
    <mergeCell ref="D14:F14"/>
    <mergeCell ref="A58:F58"/>
    <mergeCell ref="D15:F15"/>
    <mergeCell ref="D16:F16"/>
    <mergeCell ref="D17:F17"/>
    <mergeCell ref="D18:F18"/>
    <mergeCell ref="D19:F19"/>
    <mergeCell ref="D20:F20"/>
    <mergeCell ref="D27:F27"/>
    <mergeCell ref="D28:F28"/>
    <mergeCell ref="D63:E63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22:F22"/>
    <mergeCell ref="D23:F23"/>
    <mergeCell ref="D59:F59"/>
  </mergeCells>
  <pageMargins left="0.39370078740157483" right="0.39370078740157483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Восточная 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2019-03-22T07:39:16Z</dcterms:modified>
</cp:coreProperties>
</file>