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етеранов 23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F31"/>
  <c r="F33"/>
  <c r="F32" s="1"/>
  <c r="F34"/>
  <c r="F35"/>
  <c r="F36"/>
  <c r="F37"/>
  <c r="F38"/>
  <c r="F39"/>
  <c r="F40"/>
  <c r="F41"/>
  <c r="F42"/>
  <c r="F43"/>
  <c r="F44"/>
  <c r="F45"/>
  <c r="F46"/>
  <c r="F49"/>
  <c r="F50"/>
  <c r="F48" s="1"/>
  <c r="D23"/>
  <c r="F51" l="1"/>
</calcChain>
</file>

<file path=xl/sharedStrings.xml><?xml version="1.0" encoding="utf-8"?>
<sst xmlns="http://schemas.openxmlformats.org/spreadsheetml/2006/main" count="126" uniqueCount="95">
  <si>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</si>
  <si>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</si>
  <si>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</si>
  <si>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</si>
  <si>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</si>
  <si>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</si>
  <si>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</si>
  <si>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</si>
  <si>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</si>
  <si>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</si>
  <si>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</si>
  <si>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</si>
  <si>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</si>
  <si>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</si>
  <si>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</si>
  <si>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</si>
  <si>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</si>
  <si>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</si>
  <si>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</si>
  <si>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</si>
  <si>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</si>
  <si>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</si>
  <si>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</si>
  <si>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</si>
  <si>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</si>
  <si>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</si>
  <si>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</si>
  <si>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</si>
  <si>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</si>
  <si>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</si>
  <si>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</si>
  <si>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</si>
  <si>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</si>
  <si>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</si>
  <si>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</si>
  <si>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</si>
  <si>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Кол-во ед. изм.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</si>
  <si>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</si>
  <si>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</si>
  <si>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</si>
  <si>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</si>
  <si>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</si>
  <si>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</si>
  <si>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</si>
  <si>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</si>
  <si>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</si>
  <si>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Ветеранов д. 23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</si>
  <si>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</si>
  <si>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</si>
  <si>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</si>
  <si>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</si>
  <si>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</si>
  <si>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</si>
  <si>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</si>
  <si>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</si>
  <si>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Переходящие остатки денежных средств (на конец периода 31.12.2018г.)</t>
  </si>
  <si>
    <t>12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</si>
  <si>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</si>
  <si>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</si>
  <si>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</si>
  <si>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</si>
  <si>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</si>
  <si>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</si>
  <si>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</si>
  <si>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</si>
  <si>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</si>
  <si>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</si>
  <si>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</si>
  <si>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</si>
  <si>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</si>
  <si>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</si>
  <si>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</si>
  <si>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</si>
  <si>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</si>
  <si>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</si>
  <si>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</si>
  <si>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</si>
  <si>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</si>
  <si>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</si>
  <si>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</si>
  <si>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</si>
  <si>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</si>
  <si>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</si>
  <si>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Общедомовые нужды (электроэнергия,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</si>
  <si>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</si>
  <si>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</si>
  <si>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</si>
  <si>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</si>
  <si>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неисправностей трубопровода СО,ГВС,ХВС, установка циркуляционного насоса</t>
  </si>
  <si>
    <t>100 м трубопроводов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</si>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</sst>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7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77;&#1090;&#1077;&#1088;&#1072;&#1085;&#1086;&#1074;%20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552.9</v>
          </cell>
          <cell r="F3">
            <v>12</v>
          </cell>
        </row>
        <row r="5">
          <cell r="E5">
            <v>552.9</v>
          </cell>
          <cell r="F5">
            <v>12</v>
          </cell>
        </row>
        <row r="6">
          <cell r="G6">
            <v>2656.5780599999998</v>
          </cell>
          <cell r="H6">
            <v>178.904</v>
          </cell>
          <cell r="I6">
            <v>0</v>
          </cell>
          <cell r="K6">
            <v>3262.4903839248</v>
          </cell>
          <cell r="L6">
            <v>321.87266238719997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55.968003000000003</v>
          </cell>
          <cell r="H9">
            <v>0</v>
          </cell>
          <cell r="I9">
            <v>0</v>
          </cell>
          <cell r="K9">
            <v>68.733185124239995</v>
          </cell>
          <cell r="L9">
            <v>6.5549725113599999</v>
          </cell>
        </row>
        <row r="10">
          <cell r="G10">
            <v>446.30894699999999</v>
          </cell>
          <cell r="H10">
            <v>0</v>
          </cell>
          <cell r="I10">
            <v>0</v>
          </cell>
          <cell r="K10">
            <v>548.10309163175998</v>
          </cell>
          <cell r="L10">
            <v>52.271703872640003</v>
          </cell>
        </row>
        <row r="11">
          <cell r="G11">
            <v>647.38440000000003</v>
          </cell>
          <cell r="H11">
            <v>0</v>
          </cell>
          <cell r="I11">
            <v>0</v>
          </cell>
          <cell r="K11">
            <v>795.03983395200009</v>
          </cell>
          <cell r="L11">
            <v>75.821660928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602.73234000000002</v>
          </cell>
          <cell r="H13">
            <v>0</v>
          </cell>
          <cell r="I13">
            <v>0</v>
          </cell>
          <cell r="K13">
            <v>740.20353210719998</v>
          </cell>
          <cell r="L13">
            <v>70.592011660799997</v>
          </cell>
        </row>
        <row r="14">
          <cell r="G14">
            <v>602.73234000000002</v>
          </cell>
          <cell r="H14">
            <v>0</v>
          </cell>
          <cell r="I14">
            <v>0</v>
          </cell>
          <cell r="K14">
            <v>740.20353210719998</v>
          </cell>
          <cell r="L14">
            <v>70.592011660799997</v>
          </cell>
        </row>
        <row r="15">
          <cell r="G15">
            <v>582.64596000000006</v>
          </cell>
          <cell r="H15">
            <v>0</v>
          </cell>
          <cell r="I15">
            <v>0</v>
          </cell>
          <cell r="K15">
            <v>715.53585055680003</v>
          </cell>
          <cell r="L15">
            <v>68.239494835200006</v>
          </cell>
        </row>
        <row r="16">
          <cell r="G16">
            <v>647.38440000000003</v>
          </cell>
          <cell r="H16">
            <v>0</v>
          </cell>
          <cell r="I16">
            <v>0</v>
          </cell>
          <cell r="K16">
            <v>795.03983395200009</v>
          </cell>
          <cell r="L16">
            <v>75.821660928</v>
          </cell>
        </row>
        <row r="17">
          <cell r="E17">
            <v>552.9</v>
          </cell>
        </row>
        <row r="18">
          <cell r="E18">
            <v>552.9</v>
          </cell>
          <cell r="F18">
            <v>365</v>
          </cell>
        </row>
        <row r="21">
          <cell r="G21">
            <v>287.0154</v>
          </cell>
          <cell r="H21">
            <v>270.34356491099999</v>
          </cell>
          <cell r="I21">
            <v>0</v>
          </cell>
          <cell r="K21">
            <v>352.47787243200003</v>
          </cell>
          <cell r="L21">
            <v>49.835857542659994</v>
          </cell>
        </row>
        <row r="22">
          <cell r="G22">
            <v>2461.8232800000001</v>
          </cell>
          <cell r="H22">
            <v>5531.0880236520006</v>
          </cell>
          <cell r="I22">
            <v>0</v>
          </cell>
          <cell r="K22">
            <v>3023.3159337023999</v>
          </cell>
          <cell r="L22">
            <v>620.19402397271995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"/>
  <sheetViews>
    <sheetView tabSelected="1" workbookViewId="0">
      <selection activeCell="A4" sqref="A4:F55"/>
    </sheetView>
  </sheetViews>
  <sheetFormatPr defaultRowHeight="15"/>
  <cols>
    <col min="1" max="1" width="4.28515625" customWidth="1"/>
    <col min="2" max="2" width="39" customWidth="1"/>
    <col min="3" max="3" width="14.7109375" customWidth="1"/>
    <col min="4" max="4" width="9.710937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46</v>
      </c>
      <c r="B2" s="5"/>
      <c r="C2" s="5"/>
      <c r="D2" s="5"/>
      <c r="E2" s="5"/>
      <c r="F2" s="5"/>
    </row>
    <row r="3" spans="1:8" ht="4.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56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47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48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41</v>
      </c>
      <c r="B9" s="12" t="s">
        <v>49</v>
      </c>
      <c r="C9" s="13" t="s">
        <v>10</v>
      </c>
      <c r="D9" s="23">
        <v>89187.21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89187.21</v>
      </c>
      <c r="E11" s="24"/>
      <c r="F11" s="25"/>
    </row>
    <row r="12" spans="1:8" ht="24" customHeight="1" thickBot="1">
      <c r="A12" s="26" t="s">
        <v>42</v>
      </c>
      <c r="B12" s="27" t="s">
        <v>25</v>
      </c>
      <c r="C12" s="28" t="s">
        <v>10</v>
      </c>
      <c r="D12" s="23">
        <v>106316.64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v>79224.94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F48*D12/D28</f>
        <v>12549.332873863588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D12*F31/D28</f>
        <v>14542.372491829005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98499.17</v>
      </c>
      <c r="E16" s="24"/>
      <c r="F16" s="25"/>
      <c r="H16" s="2"/>
    </row>
    <row r="17" spans="1:7" ht="12" customHeight="1" thickBot="1">
      <c r="A17" s="29"/>
      <c r="B17" s="30" t="s">
        <v>29</v>
      </c>
      <c r="C17" s="31" t="s">
        <v>10</v>
      </c>
      <c r="D17" s="23">
        <v>98499.17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98499.17</v>
      </c>
      <c r="E22" s="36"/>
      <c r="F22" s="37"/>
    </row>
    <row r="23" spans="1:7" ht="24" customHeight="1" thickBot="1">
      <c r="A23" s="11" t="s">
        <v>43</v>
      </c>
      <c r="B23" s="12" t="s">
        <v>55</v>
      </c>
      <c r="C23" s="13" t="s">
        <v>10</v>
      </c>
      <c r="D23" s="23">
        <f>D9+D12-D16</f>
        <v>97004.680000000008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97004.68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44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45</v>
      </c>
      <c r="B28" s="45" t="s">
        <v>18</v>
      </c>
      <c r="C28" s="46" t="s">
        <v>10</v>
      </c>
      <c r="D28" s="47">
        <v>106712.79501541785</v>
      </c>
      <c r="E28" s="48"/>
      <c r="F28" s="49"/>
    </row>
    <row r="29" spans="1:7" ht="12" customHeight="1" thickBot="1">
      <c r="A29" s="20" t="s">
        <v>40</v>
      </c>
      <c r="B29" s="21"/>
      <c r="C29" s="21"/>
      <c r="D29" s="21"/>
      <c r="E29" s="21"/>
      <c r="F29" s="22"/>
      <c r="G29" t="s">
        <v>39</v>
      </c>
    </row>
    <row r="30" spans="1:7" ht="24" customHeight="1">
      <c r="A30" s="50" t="s">
        <v>33</v>
      </c>
      <c r="B30" s="51" t="s">
        <v>34</v>
      </c>
      <c r="C30" s="51" t="s">
        <v>35</v>
      </c>
      <c r="D30" s="52" t="s">
        <v>36</v>
      </c>
      <c r="E30" s="52" t="s">
        <v>37</v>
      </c>
      <c r="F30" s="53" t="s">
        <v>38</v>
      </c>
    </row>
    <row r="31" spans="1:7" ht="12" customHeight="1">
      <c r="A31" s="87" t="s">
        <v>57</v>
      </c>
      <c r="B31" s="54" t="s">
        <v>58</v>
      </c>
      <c r="C31" s="55" t="s">
        <v>91</v>
      </c>
      <c r="D31" s="56">
        <v>552.9</v>
      </c>
      <c r="E31" s="56">
        <v>12</v>
      </c>
      <c r="F31" s="88">
        <f>PRODUCT([1]Работы!E3:F3,2.2)</f>
        <v>14596.56</v>
      </c>
    </row>
    <row r="32" spans="1:7" ht="12" customHeight="1">
      <c r="A32" s="87" t="s">
        <v>59</v>
      </c>
      <c r="B32" s="57" t="s">
        <v>60</v>
      </c>
      <c r="C32" s="58"/>
      <c r="D32" s="58"/>
      <c r="E32" s="58"/>
      <c r="F32" s="89">
        <f>SUM(F33:F47)</f>
        <v>79520.141059205082</v>
      </c>
    </row>
    <row r="33" spans="1:6" ht="12" customHeight="1">
      <c r="A33" s="90">
        <v>1</v>
      </c>
      <c r="B33" s="59" t="s">
        <v>61</v>
      </c>
      <c r="C33" s="55" t="s">
        <v>92</v>
      </c>
      <c r="D33" s="56">
        <v>552.9</v>
      </c>
      <c r="E33" s="56">
        <v>12</v>
      </c>
      <c r="F33" s="91">
        <f>PRODUCT([1]Работы!E5:F5,2.79)</f>
        <v>18511.091999999997</v>
      </c>
    </row>
    <row r="34" spans="1:6" ht="12" customHeight="1">
      <c r="A34" s="92">
        <v>2</v>
      </c>
      <c r="B34" s="60" t="s">
        <v>62</v>
      </c>
      <c r="C34" s="56" t="s">
        <v>63</v>
      </c>
      <c r="D34" s="56">
        <v>20</v>
      </c>
      <c r="E34" s="56">
        <v>1</v>
      </c>
      <c r="F34" s="93">
        <f>SUM([1]Работы!G6,[1]Работы!H6,[1]Работы!I6,[1]Работы!K6,[1]Работы!L6)</f>
        <v>6419.8451063120001</v>
      </c>
    </row>
    <row r="35" spans="1:6" ht="12" customHeight="1">
      <c r="A35" s="90">
        <v>3</v>
      </c>
      <c r="B35" s="60" t="s">
        <v>64</v>
      </c>
      <c r="C35" s="56" t="s">
        <v>65</v>
      </c>
      <c r="D35" s="56">
        <v>0.04</v>
      </c>
      <c r="E35" s="56">
        <v>1</v>
      </c>
      <c r="F35" s="93">
        <f>SUM([1]Работы!G7,[1]Работы!H7,[1]Работы!I7,[1]Работы!K7,[1]Работы!L7)</f>
        <v>5936.2987621050734</v>
      </c>
    </row>
    <row r="36" spans="1:6" ht="12" customHeight="1">
      <c r="A36" s="92">
        <v>4</v>
      </c>
      <c r="B36" s="60" t="s">
        <v>66</v>
      </c>
      <c r="C36" s="56" t="s">
        <v>67</v>
      </c>
      <c r="D36" s="56">
        <v>1</v>
      </c>
      <c r="E36" s="56">
        <v>1</v>
      </c>
      <c r="F36" s="93">
        <f>SUM([1]Работы!G8,[1]Работы!H8,[1]Работы!I8,[1]Работы!K8,[1]Работы!L8)</f>
        <v>1346.2170321600001</v>
      </c>
    </row>
    <row r="37" spans="1:6" ht="24" customHeight="1">
      <c r="A37" s="90">
        <v>5</v>
      </c>
      <c r="B37" s="60" t="s">
        <v>68</v>
      </c>
      <c r="C37" s="56" t="s">
        <v>69</v>
      </c>
      <c r="D37" s="61">
        <v>0.5</v>
      </c>
      <c r="E37" s="56">
        <v>2</v>
      </c>
      <c r="F37" s="93">
        <f>SUM([1]Работы!G9,[1]Работы!H9,[1]Работы!I9,[1]Работы!K9,[1]Работы!L9)</f>
        <v>131.2561606356</v>
      </c>
    </row>
    <row r="38" spans="1:6" ht="24" customHeight="1">
      <c r="A38" s="92">
        <v>6</v>
      </c>
      <c r="B38" s="60" t="s">
        <v>70</v>
      </c>
      <c r="C38" s="56" t="s">
        <v>69</v>
      </c>
      <c r="D38" s="61">
        <v>0.5</v>
      </c>
      <c r="E38" s="56">
        <v>2</v>
      </c>
      <c r="F38" s="93">
        <f>SUM([1]Работы!G10,[1]Работы!H10,[1]Работы!I10,[1]Работы!K10,[1]Работы!L10)</f>
        <v>1046.6837425044</v>
      </c>
    </row>
    <row r="39" spans="1:6" ht="12" customHeight="1">
      <c r="A39" s="92">
        <v>7</v>
      </c>
      <c r="B39" s="60" t="s">
        <v>71</v>
      </c>
      <c r="C39" s="56" t="s">
        <v>69</v>
      </c>
      <c r="D39" s="61">
        <v>0.5</v>
      </c>
      <c r="E39" s="56">
        <v>2</v>
      </c>
      <c r="F39" s="93">
        <f>SUM([1]Работы!G11,[1]Работы!H11,[1]Работы!I11,[1]Работы!K11,[1]Работы!L11)</f>
        <v>1518.2458948800002</v>
      </c>
    </row>
    <row r="40" spans="1:6" ht="12" customHeight="1">
      <c r="A40" s="90">
        <v>8</v>
      </c>
      <c r="B40" s="60" t="s">
        <v>72</v>
      </c>
      <c r="C40" s="56" t="s">
        <v>73</v>
      </c>
      <c r="D40" s="56">
        <v>0.2</v>
      </c>
      <c r="E40" s="56">
        <v>2</v>
      </c>
      <c r="F40" s="93">
        <f>SUM([1]Работы!G12,[1]Работы!H12,[1]Работы!I12,[1]Работы!K12,[1]Работы!L12)</f>
        <v>1135.2268928000001</v>
      </c>
    </row>
    <row r="41" spans="1:6" ht="24" customHeight="1">
      <c r="A41" s="92">
        <v>9</v>
      </c>
      <c r="B41" s="60" t="s">
        <v>74</v>
      </c>
      <c r="C41" s="56" t="s">
        <v>75</v>
      </c>
      <c r="D41" s="56">
        <v>0.5</v>
      </c>
      <c r="E41" s="56">
        <v>2</v>
      </c>
      <c r="F41" s="93">
        <f>SUM([1]Работы!G13,[1]Работы!H13,[1]Работы!I13,[1]Работы!K13,[1]Работы!L13)</f>
        <v>1413.5278837679998</v>
      </c>
    </row>
    <row r="42" spans="1:6" ht="24" customHeight="1">
      <c r="A42" s="92">
        <v>10</v>
      </c>
      <c r="B42" s="60" t="s">
        <v>76</v>
      </c>
      <c r="C42" s="56" t="s">
        <v>75</v>
      </c>
      <c r="D42" s="56">
        <v>0.5</v>
      </c>
      <c r="E42" s="56">
        <v>2</v>
      </c>
      <c r="F42" s="93">
        <f>SUM([1]Работы!G14,[1]Работы!H14,[1]Работы!I14,[1]Работы!K14,[1]Работы!L14)</f>
        <v>1413.5278837679998</v>
      </c>
    </row>
    <row r="43" spans="1:6" ht="24" customHeight="1">
      <c r="A43" s="90">
        <v>11</v>
      </c>
      <c r="B43" s="60" t="s">
        <v>77</v>
      </c>
      <c r="C43" s="56" t="s">
        <v>78</v>
      </c>
      <c r="D43" s="56">
        <v>0.2</v>
      </c>
      <c r="E43" s="56">
        <v>2</v>
      </c>
      <c r="F43" s="93">
        <f>SUM([1]Работы!G15,[1]Работы!H15,[1]Работы!I15,[1]Работы!K15,[1]Работы!L15)</f>
        <v>1366.421305392</v>
      </c>
    </row>
    <row r="44" spans="1:6" ht="24" customHeight="1">
      <c r="A44" s="92">
        <v>12</v>
      </c>
      <c r="B44" s="60" t="s">
        <v>79</v>
      </c>
      <c r="C44" s="56" t="s">
        <v>80</v>
      </c>
      <c r="D44" s="56">
        <v>0.5</v>
      </c>
      <c r="E44" s="56">
        <v>2</v>
      </c>
      <c r="F44" s="93">
        <f>SUM([1]Работы!G16,[1]Работы!H16,[1]Работы!I16,[1]Работы!K16,[1]Работы!L16)</f>
        <v>1518.2458948800002</v>
      </c>
    </row>
    <row r="45" spans="1:6" ht="12" customHeight="1">
      <c r="A45" s="92">
        <v>13</v>
      </c>
      <c r="B45" s="60" t="s">
        <v>81</v>
      </c>
      <c r="C45" s="55" t="s">
        <v>93</v>
      </c>
      <c r="D45" s="56">
        <v>552.9</v>
      </c>
      <c r="E45" s="56">
        <v>247</v>
      </c>
      <c r="F45" s="93">
        <f>3.15*[1]Работы!E17*12</f>
        <v>20899.62</v>
      </c>
    </row>
    <row r="46" spans="1:6" ht="12" customHeight="1">
      <c r="A46" s="90">
        <v>14</v>
      </c>
      <c r="B46" s="60" t="s">
        <v>82</v>
      </c>
      <c r="C46" s="55" t="s">
        <v>94</v>
      </c>
      <c r="D46" s="56">
        <v>552.9</v>
      </c>
      <c r="E46" s="56">
        <v>365</v>
      </c>
      <c r="F46" s="93">
        <f>1.95*[1]Работы!E18/30*[1]Работы!F18</f>
        <v>13117.5525</v>
      </c>
    </row>
    <row r="47" spans="1:6" ht="12" customHeight="1">
      <c r="A47" s="92">
        <v>15</v>
      </c>
      <c r="B47" s="62" t="s">
        <v>83</v>
      </c>
      <c r="C47" s="63"/>
      <c r="D47" s="63"/>
      <c r="E47" s="63"/>
      <c r="F47" s="93">
        <v>3746.38</v>
      </c>
    </row>
    <row r="48" spans="1:6" ht="13.5" customHeight="1">
      <c r="A48" s="94" t="s">
        <v>84</v>
      </c>
      <c r="B48" s="64" t="s">
        <v>85</v>
      </c>
      <c r="C48" s="65"/>
      <c r="D48" s="65"/>
      <c r="E48" s="65"/>
      <c r="F48" s="95">
        <f>SUM(F49:F50)</f>
        <v>12596.093956212779</v>
      </c>
    </row>
    <row r="49" spans="1:6" ht="12" customHeight="1">
      <c r="A49" s="96">
        <v>1</v>
      </c>
      <c r="B49" s="60" t="s">
        <v>86</v>
      </c>
      <c r="C49" s="56" t="s">
        <v>87</v>
      </c>
      <c r="D49" s="56">
        <v>5.0000000000000001E-3</v>
      </c>
      <c r="E49" s="56">
        <v>2</v>
      </c>
      <c r="F49" s="93">
        <f>SUM([1]Работы!G21,[1]Работы!H21,[1]Работы!I21,[1]Работы!K21,[1]Работы!L21)</f>
        <v>959.67269488565989</v>
      </c>
    </row>
    <row r="50" spans="1:6" ht="24" customHeight="1">
      <c r="A50" s="96">
        <v>2</v>
      </c>
      <c r="B50" s="60" t="s">
        <v>88</v>
      </c>
      <c r="C50" s="56" t="s">
        <v>89</v>
      </c>
      <c r="D50" s="56">
        <v>0.03</v>
      </c>
      <c r="E50" s="56">
        <v>8</v>
      </c>
      <c r="F50" s="93">
        <f>SUM([1]Работы!G22,[1]Работы!H22,[1]Работы!I22,[1]Работы!K22,[1]Работы!L22)</f>
        <v>11636.421261327119</v>
      </c>
    </row>
    <row r="51" spans="1:6" ht="12" customHeight="1" thickBot="1">
      <c r="A51" s="97" t="s">
        <v>90</v>
      </c>
      <c r="B51" s="58"/>
      <c r="C51" s="58"/>
      <c r="D51" s="58"/>
      <c r="E51" s="58"/>
      <c r="F51" s="95">
        <f>SUM(F48,F31,F32)</f>
        <v>106712.79501541785</v>
      </c>
    </row>
    <row r="52" spans="1:6" ht="12" customHeight="1" thickBot="1">
      <c r="A52" s="66" t="s">
        <v>50</v>
      </c>
      <c r="B52" s="67"/>
      <c r="C52" s="67"/>
      <c r="D52" s="67"/>
      <c r="E52" s="67"/>
      <c r="F52" s="68"/>
    </row>
    <row r="53" spans="1:6" ht="12" customHeight="1">
      <c r="A53" s="69" t="s">
        <v>3</v>
      </c>
      <c r="B53" s="70" t="s">
        <v>54</v>
      </c>
      <c r="C53" s="71" t="s">
        <v>51</v>
      </c>
      <c r="D53" s="72">
        <v>79</v>
      </c>
      <c r="E53" s="73"/>
      <c r="F53" s="74"/>
    </row>
    <row r="54" spans="1:6" ht="12" customHeight="1">
      <c r="A54" s="75" t="s">
        <v>6</v>
      </c>
      <c r="B54" s="76" t="s">
        <v>52</v>
      </c>
      <c r="C54" s="77" t="s">
        <v>51</v>
      </c>
      <c r="D54" s="78">
        <v>3</v>
      </c>
      <c r="E54" s="79"/>
      <c r="F54" s="80"/>
    </row>
    <row r="55" spans="1:6" ht="23.25" thickBot="1">
      <c r="A55" s="81" t="s">
        <v>8</v>
      </c>
      <c r="B55" s="82" t="s">
        <v>53</v>
      </c>
      <c r="C55" s="83" t="s">
        <v>10</v>
      </c>
      <c r="D55" s="84">
        <v>0</v>
      </c>
      <c r="E55" s="85"/>
      <c r="F55" s="86"/>
    </row>
    <row r="56" spans="1:6" ht="3" customHeight="1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4" t="s">
        <v>20</v>
      </c>
      <c r="E57" s="4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2:F52"/>
    <mergeCell ref="D53:F53"/>
    <mergeCell ref="D54:F54"/>
    <mergeCell ref="D55:F55"/>
    <mergeCell ref="D57:E57"/>
  </mergeCells>
  <pageMargins left="0.59055118110236227" right="0.39370078740157483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Ветеранов 23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2019-03-22T05:32:44Z</dcterms:modified>
</cp:coreProperties>
</file>