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Тимирязева 4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34"/>
  <c r="F35"/>
  <c r="F36"/>
  <c r="F37"/>
  <c r="F38"/>
  <c r="F39"/>
  <c r="F40"/>
  <c r="F41"/>
  <c r="F42"/>
  <c r="F43"/>
  <c r="F44"/>
  <c r="F45"/>
  <c r="F46"/>
  <c r="F47"/>
  <c r="F48"/>
  <c r="F49"/>
  <c r="F50"/>
  <c r="F54"/>
  <c r="F53" s="1"/>
  <c r="F58" s="1"/>
  <c r="F55"/>
  <c r="F56"/>
  <c r="F57"/>
  <c r="D23"/>
</calcChain>
</file>

<file path=xl/sharedStrings.xml><?xml version="1.0" encoding="utf-8"?>
<sst xmlns="http://schemas.openxmlformats.org/spreadsheetml/2006/main" count="139" uniqueCount="108">
  <si>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</si>
  <si>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</si>
  <si>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</si>
  <si>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</si>
  <si>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</si>
  <si>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</si>
  <si>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</si>
  <si>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</si>
  <si>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</si>
  <si>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</si>
  <si>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</si>
  <si>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</si>
  <si>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</si>
  <si>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</si>
  <si>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</si>
  <si>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</si>
  <si>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</si>
  <si>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</si>
  <si>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</si>
  <si>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</si>
  <si>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</si>
  <si>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</si>
  <si>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</si>
  <si>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</si>
  <si>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</si>
  <si>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</si>
  <si>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</si>
  <si>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</si>
  <si>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</si>
  <si>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</si>
  <si>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</si>
  <si>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</si>
  <si>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</si>
  <si>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</si>
  <si>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</si>
  <si>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</si>
  <si>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</si>
  <si>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</si>
  <si>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</si>
  <si>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</si>
  <si>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</si>
  <si>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</si>
  <si>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</si>
  <si>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</si>
  <si>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Тимирязева д. 4</t>
  </si>
  <si>
    <t>19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</si>
  <si>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</si>
  <si>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</si>
  <si>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</si>
  <si>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</si>
  <si>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</si>
  <si>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</si>
  <si>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</si>
  <si>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</si>
  <si>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Направлено претензий потребителям-должникам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</si>
  <si>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</si>
  <si>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</si>
  <si>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</si>
  <si>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</si>
  <si>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</si>
  <si>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</si>
  <si>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</si>
  <si>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</si>
  <si>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</si>
  <si>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</si>
  <si>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</si>
  <si>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Ликвидация воздушных пробок в стояке системы отопления</t>
  </si>
  <si>
    <t>100 стояков</t>
  </si>
  <si>
    <t>Устранение засоров внутренних канализационных трубопроводов</t>
  </si>
  <si>
    <t>100 м трубы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</si>
  <si>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</si>
  <si>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</si>
  <si>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</si>
  <si>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</si>
  <si>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</si>
  <si>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</si>
  <si>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Прочистка канализационного лежака</t>
  </si>
  <si>
    <t>100 м канализа-ционного лежака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</si>
  <si>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</si>
  <si>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</si>
  <si>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</si>
  <si>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</si>
  <si>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</si>
  <si>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</si>
  <si>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1000 м2 осматри-ваемых помещений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</si>
  <si>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</si>
  <si>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</si>
  <si>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</si>
  <si>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Содержание внутридомового газового оборудования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</si>
  <si>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</si>
  <si>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</si>
  <si>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</si>
  <si>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</si>
  <si>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</si>
  <si>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СО,ГВС,ХВС</t>
  </si>
  <si>
    <t>100 м трубопроводов</t>
  </si>
  <si>
    <t>Замена ламп</t>
  </si>
  <si>
    <t>100 шт.</t>
  </si>
  <si>
    <t>Ремонт шиферной кровли</t>
  </si>
  <si>
    <t xml:space="preserve">100 м2 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</si>
  <si>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</si>
  <si>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</si>
  <si>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</si>
  <si>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</si>
  <si>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</si>
  <si>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</si>
  <si>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</si>
  <si>
    <t xml:space="preserve">Периодичность 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</si>
</sst>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/>
    <xf numFmtId="2" fontId="0" fillId="0" borderId="0" xfId="0" applyNumberFormat="1"/>
    <xf numFmtId="0" fontId="1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left" vertical="top" wrapText="1"/>
    </xf>
    <xf numFmtId="2" fontId="4" fillId="0" borderId="2" xfId="0" applyNumberFormat="1" applyFont="1" applyBorder="1" applyAlignment="1">
      <alignment horizontal="left" vertical="top" wrapText="1"/>
    </xf>
    <xf numFmtId="2" fontId="4" fillId="0" borderId="3" xfId="0" applyNumberFormat="1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2" fontId="6" fillId="0" borderId="1" xfId="0" applyNumberFormat="1" applyFont="1" applyBorder="1" applyAlignment="1">
      <alignment horizontal="left" vertical="top" wrapText="1"/>
    </xf>
    <xf numFmtId="2" fontId="6" fillId="0" borderId="2" xfId="0" applyNumberFormat="1" applyFont="1" applyBorder="1" applyAlignment="1">
      <alignment horizontal="left" vertical="top" wrapText="1"/>
    </xf>
    <xf numFmtId="2" fontId="6" fillId="0" borderId="3" xfId="0" applyNumberFormat="1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vertical="top" wrapText="1"/>
    </xf>
    <xf numFmtId="0" fontId="6" fillId="0" borderId="9" xfId="0" applyFont="1" applyBorder="1" applyAlignment="1">
      <alignment horizontal="center" vertical="top" wrapText="1"/>
    </xf>
    <xf numFmtId="4" fontId="4" fillId="0" borderId="1" xfId="0" applyNumberFormat="1" applyFont="1" applyFill="1" applyBorder="1" applyAlignment="1" applyProtection="1">
      <alignment horizontal="left" vertical="center"/>
    </xf>
    <xf numFmtId="4" fontId="4" fillId="0" borderId="2" xfId="0" applyNumberFormat="1" applyFont="1" applyFill="1" applyBorder="1" applyAlignment="1" applyProtection="1">
      <alignment horizontal="left" vertical="center"/>
    </xf>
    <xf numFmtId="4" fontId="4" fillId="0" borderId="3" xfId="0" applyNumberFormat="1" applyFont="1" applyFill="1" applyBorder="1" applyAlignment="1" applyProtection="1">
      <alignment horizontal="left" vertical="center"/>
    </xf>
    <xf numFmtId="0" fontId="7" fillId="0" borderId="12" xfId="0" applyFont="1" applyFill="1" applyBorder="1" applyAlignment="1" applyProtection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14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vertical="center"/>
    </xf>
    <xf numFmtId="0" fontId="7" fillId="0" borderId="16" xfId="0" applyFont="1" applyFill="1" applyBorder="1" applyAlignment="1" applyProtection="1">
      <alignment vertical="center"/>
    </xf>
    <xf numFmtId="0" fontId="6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center" vertical="center" wrapText="1"/>
    </xf>
    <xf numFmtId="164" fontId="6" fillId="0" borderId="11" xfId="0" applyNumberFormat="1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left" vertical="center" wrapText="1"/>
    </xf>
    <xf numFmtId="0" fontId="5" fillId="0" borderId="11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vertical="center" wrapText="1"/>
    </xf>
    <xf numFmtId="0" fontId="7" fillId="0" borderId="16" xfId="0" applyFont="1" applyFill="1" applyBorder="1" applyAlignment="1" applyProtection="1">
      <alignment vertical="center" wrapText="1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left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1" xfId="0" applyFont="1" applyBorder="1"/>
    <xf numFmtId="0" fontId="4" fillId="0" borderId="11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vertical="center" wrapText="1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17" xfId="0" applyFont="1" applyFill="1" applyBorder="1" applyAlignment="1" applyProtection="1">
      <alignment horizontal="center" vertical="center" wrapText="1"/>
    </xf>
    <xf numFmtId="2" fontId="7" fillId="0" borderId="18" xfId="0" applyNumberFormat="1" applyFont="1" applyFill="1" applyBorder="1" applyAlignment="1" applyProtection="1">
      <alignment horizontal="right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 wrapText="1"/>
    </xf>
    <xf numFmtId="4" fontId="6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/>
    </xf>
    <xf numFmtId="4" fontId="9" fillId="0" borderId="18" xfId="0" applyNumberFormat="1" applyFont="1" applyFill="1" applyBorder="1" applyAlignment="1" applyProtection="1">
      <alignment horizontal="right" vertical="center"/>
    </xf>
    <xf numFmtId="4" fontId="4" fillId="0" borderId="18" xfId="0" applyNumberFormat="1" applyFont="1" applyFill="1" applyBorder="1" applyAlignment="1" applyProtection="1">
      <alignment horizontal="right" vertical="center"/>
    </xf>
    <xf numFmtId="0" fontId="10" fillId="0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4" fontId="6" fillId="0" borderId="18" xfId="0" applyNumberFormat="1" applyFont="1" applyFill="1" applyBorder="1" applyAlignment="1" applyProtection="1">
      <alignment horizontal="right" vertical="center"/>
    </xf>
    <xf numFmtId="0" fontId="7" fillId="0" borderId="30" xfId="0" applyFont="1" applyFill="1" applyBorder="1" applyAlignment="1" applyProtection="1">
      <alignment vertical="center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8;&#1080;&#1084;&#1080;&#1088;&#1103;&#1079;&#1077;&#1074;&#1072;%20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3284.2</v>
          </cell>
          <cell r="F3">
            <v>12</v>
          </cell>
        </row>
        <row r="5">
          <cell r="E5">
            <v>3284.2</v>
          </cell>
          <cell r="F5">
            <v>12</v>
          </cell>
        </row>
        <row r="6">
          <cell r="G6">
            <v>5313.1561199999996</v>
          </cell>
          <cell r="H6">
            <v>357.80799999999999</v>
          </cell>
          <cell r="I6">
            <v>0</v>
          </cell>
          <cell r="K6">
            <v>6524.9807678495999</v>
          </cell>
          <cell r="L6">
            <v>643.74532477439993</v>
          </cell>
        </row>
        <row r="7">
          <cell r="G7">
            <v>3604.8126600000001</v>
          </cell>
          <cell r="H7">
            <v>424.94480464679998</v>
          </cell>
          <cell r="I7">
            <v>0</v>
          </cell>
          <cell r="K7">
            <v>4426.9983314928004</v>
          </cell>
          <cell r="L7">
            <v>447.69234701800798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642.91449599999999</v>
          </cell>
          <cell r="H9">
            <v>0</v>
          </cell>
          <cell r="I9">
            <v>0</v>
          </cell>
          <cell r="K9">
            <v>789.55043424768007</v>
          </cell>
          <cell r="L9">
            <v>75.298145771519998</v>
          </cell>
        </row>
        <row r="10">
          <cell r="G10">
            <v>1304.484993</v>
          </cell>
          <cell r="H10">
            <v>134.78968155000001</v>
          </cell>
          <cell r="I10">
            <v>0</v>
          </cell>
          <cell r="K10">
            <v>534.00397673448003</v>
          </cell>
          <cell r="L10">
            <v>59.01447501972001</v>
          </cell>
        </row>
        <row r="11">
          <cell r="G11">
            <v>367.59784370400001</v>
          </cell>
          <cell r="H11">
            <v>0</v>
          </cell>
          <cell r="I11">
            <v>0</v>
          </cell>
          <cell r="K11">
            <v>451.43955989600829</v>
          </cell>
          <cell r="L11">
            <v>43.05305945461248</v>
          </cell>
        </row>
        <row r="12">
          <cell r="G12">
            <v>2931.3571638959997</v>
          </cell>
          <cell r="H12">
            <v>0</v>
          </cell>
          <cell r="I12">
            <v>0</v>
          </cell>
          <cell r="K12">
            <v>3599.9411058373998</v>
          </cell>
          <cell r="L12">
            <v>343.32055103549953</v>
          </cell>
        </row>
        <row r="13">
          <cell r="G13">
            <v>4252.0207392000002</v>
          </cell>
          <cell r="H13">
            <v>0</v>
          </cell>
          <cell r="I13">
            <v>0</v>
          </cell>
          <cell r="K13">
            <v>5221.8216293967362</v>
          </cell>
          <cell r="L13">
            <v>497.99666897510394</v>
          </cell>
        </row>
        <row r="14">
          <cell r="G14">
            <v>2420.3200000000002</v>
          </cell>
          <cell r="H14">
            <v>0</v>
          </cell>
          <cell r="I14">
            <v>0</v>
          </cell>
          <cell r="K14">
            <v>2972.3465856000003</v>
          </cell>
          <cell r="L14">
            <v>283.46787840000002</v>
          </cell>
        </row>
        <row r="15">
          <cell r="G15">
            <v>2033.04492</v>
          </cell>
          <cell r="H15">
            <v>235.5376234</v>
          </cell>
          <cell r="I15">
            <v>0</v>
          </cell>
          <cell r="K15">
            <v>2496.7418053536003</v>
          </cell>
          <cell r="L15">
            <v>252.2424784344</v>
          </cell>
        </row>
        <row r="16">
          <cell r="G16">
            <v>1979.37300456</v>
          </cell>
          <cell r="H16">
            <v>0</v>
          </cell>
          <cell r="I16">
            <v>0</v>
          </cell>
          <cell r="K16">
            <v>2430.8283994400449</v>
          </cell>
          <cell r="L16">
            <v>231.82416629406717</v>
          </cell>
        </row>
        <row r="17">
          <cell r="G17">
            <v>3958.7460091200001</v>
          </cell>
          <cell r="H17">
            <v>0</v>
          </cell>
          <cell r="I17">
            <v>0</v>
          </cell>
          <cell r="K17">
            <v>4861.6567988800898</v>
          </cell>
          <cell r="L17">
            <v>463.64833258813434</v>
          </cell>
        </row>
        <row r="18">
          <cell r="G18">
            <v>582.64596000000006</v>
          </cell>
          <cell r="H18">
            <v>0</v>
          </cell>
          <cell r="I18">
            <v>0</v>
          </cell>
          <cell r="K18">
            <v>715.53585055680003</v>
          </cell>
          <cell r="L18">
            <v>68.239494835200006</v>
          </cell>
        </row>
        <row r="19">
          <cell r="G19">
            <v>1294.7688000000001</v>
          </cell>
          <cell r="H19">
            <v>0</v>
          </cell>
          <cell r="I19">
            <v>0</v>
          </cell>
          <cell r="K19">
            <v>1590.0796679040002</v>
          </cell>
          <cell r="L19">
            <v>151.643321856</v>
          </cell>
        </row>
        <row r="20">
          <cell r="E20">
            <v>3284.2</v>
          </cell>
        </row>
        <row r="21">
          <cell r="E21">
            <v>3284.2</v>
          </cell>
          <cell r="F21">
            <v>365</v>
          </cell>
        </row>
        <row r="22">
          <cell r="E22">
            <v>3284.2</v>
          </cell>
        </row>
        <row r="26">
          <cell r="G26">
            <v>4448.7386999999999</v>
          </cell>
          <cell r="H26">
            <v>4190.3252561204999</v>
          </cell>
          <cell r="I26">
            <v>0</v>
          </cell>
          <cell r="K26">
            <v>5463.4070226960002</v>
          </cell>
          <cell r="L26">
            <v>772.45579191122988</v>
          </cell>
        </row>
        <row r="27">
          <cell r="G27">
            <v>2256.6713399999999</v>
          </cell>
          <cell r="H27">
            <v>5070.164021681001</v>
          </cell>
          <cell r="I27">
            <v>0</v>
          </cell>
          <cell r="K27">
            <v>2771.3729392272003</v>
          </cell>
          <cell r="L27">
            <v>568.51118864165994</v>
          </cell>
        </row>
        <row r="28">
          <cell r="G28">
            <v>519.66327600000011</v>
          </cell>
          <cell r="H28">
            <v>1033.6199999999999</v>
          </cell>
          <cell r="I28">
            <v>0</v>
          </cell>
          <cell r="K28">
            <v>638.18807599008005</v>
          </cell>
          <cell r="L28">
            <v>73.266402885120002</v>
          </cell>
        </row>
        <row r="29">
          <cell r="G29">
            <v>744.88440000000003</v>
          </cell>
          <cell r="H29">
            <v>1552.5119999999999</v>
          </cell>
          <cell r="I29">
            <v>0</v>
          </cell>
          <cell r="K29">
            <v>914.77763395199997</v>
          </cell>
          <cell r="L29">
            <v>180.391580928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5"/>
  <sheetViews>
    <sheetView tabSelected="1" topLeftCell="A49" workbookViewId="0">
      <selection activeCell="G11" sqref="G11"/>
    </sheetView>
  </sheetViews>
  <sheetFormatPr defaultRowHeight="15"/>
  <cols>
    <col min="1" max="1" width="4.28515625" customWidth="1"/>
    <col min="2" max="2" width="39" customWidth="1"/>
    <col min="3" max="3" width="15.28515625" customWidth="1"/>
    <col min="4" max="4" width="10.7109375" customWidth="1"/>
    <col min="5" max="5" width="11.7109375" customWidth="1"/>
    <col min="6" max="6" width="13" customWidth="1"/>
    <col min="8" max="8" width="9.5703125" bestFit="1" customWidth="1"/>
  </cols>
  <sheetData>
    <row r="1" spans="1:8" ht="12" customHeight="1">
      <c r="A1" s="100" t="s">
        <v>20</v>
      </c>
      <c r="B1" s="100"/>
      <c r="C1" s="100"/>
      <c r="D1" s="100"/>
      <c r="E1" s="100"/>
      <c r="F1" s="100"/>
    </row>
    <row r="2" spans="1:8" ht="12" customHeight="1">
      <c r="A2" s="100" t="s">
        <v>44</v>
      </c>
      <c r="B2" s="100"/>
      <c r="C2" s="100"/>
      <c r="D2" s="100"/>
      <c r="E2" s="100"/>
      <c r="F2" s="100"/>
    </row>
    <row r="3" spans="1:8" ht="2.25" customHeight="1" thickBot="1"/>
    <row r="4" spans="1:8" ht="12" customHeight="1" thickBot="1">
      <c r="A4" s="4" t="s">
        <v>0</v>
      </c>
      <c r="B4" s="5" t="s">
        <v>1</v>
      </c>
      <c r="C4" s="5" t="s">
        <v>2</v>
      </c>
      <c r="D4" s="6" t="s">
        <v>22</v>
      </c>
      <c r="E4" s="7"/>
      <c r="F4" s="8"/>
    </row>
    <row r="5" spans="1:8" ht="10.5" customHeight="1" thickBot="1">
      <c r="A5" s="9" t="s">
        <v>3</v>
      </c>
      <c r="B5" s="10" t="s">
        <v>4</v>
      </c>
      <c r="C5" s="11" t="s">
        <v>5</v>
      </c>
      <c r="D5" s="12" t="s">
        <v>45</v>
      </c>
      <c r="E5" s="13"/>
      <c r="F5" s="14"/>
    </row>
    <row r="6" spans="1:8" ht="10.5" customHeight="1" thickBot="1">
      <c r="A6" s="15" t="s">
        <v>6</v>
      </c>
      <c r="B6" s="16" t="s">
        <v>7</v>
      </c>
      <c r="C6" s="17" t="s">
        <v>5</v>
      </c>
      <c r="D6" s="12" t="s">
        <v>46</v>
      </c>
      <c r="E6" s="13"/>
      <c r="F6" s="14"/>
    </row>
    <row r="7" spans="1:8" ht="10.5" customHeight="1" thickBot="1">
      <c r="A7" s="9" t="s">
        <v>8</v>
      </c>
      <c r="B7" s="10" t="s">
        <v>9</v>
      </c>
      <c r="C7" s="11" t="s">
        <v>5</v>
      </c>
      <c r="D7" s="12" t="s">
        <v>47</v>
      </c>
      <c r="E7" s="13"/>
      <c r="F7" s="14"/>
    </row>
    <row r="8" spans="1:8" ht="12" customHeight="1" thickBot="1">
      <c r="A8" s="18" t="s">
        <v>23</v>
      </c>
      <c r="B8" s="19"/>
      <c r="C8" s="19"/>
      <c r="D8" s="19"/>
      <c r="E8" s="19"/>
      <c r="F8" s="20"/>
    </row>
    <row r="9" spans="1:8" ht="24" customHeight="1" thickBot="1">
      <c r="A9" s="9" t="s">
        <v>39</v>
      </c>
      <c r="B9" s="10" t="s">
        <v>48</v>
      </c>
      <c r="C9" s="11" t="s">
        <v>10</v>
      </c>
      <c r="D9" s="21">
        <v>206878.52</v>
      </c>
      <c r="E9" s="22"/>
      <c r="F9" s="23"/>
    </row>
    <row r="10" spans="1:8" ht="12" customHeight="1" thickBot="1">
      <c r="A10" s="15"/>
      <c r="B10" s="16" t="s">
        <v>24</v>
      </c>
      <c r="C10" s="17" t="s">
        <v>10</v>
      </c>
      <c r="D10" s="12">
        <v>0</v>
      </c>
      <c r="E10" s="13"/>
      <c r="F10" s="14"/>
    </row>
    <row r="11" spans="1:8" ht="12" customHeight="1" thickBot="1">
      <c r="A11" s="9"/>
      <c r="B11" s="10" t="s">
        <v>31</v>
      </c>
      <c r="C11" s="11" t="s">
        <v>10</v>
      </c>
      <c r="D11" s="21">
        <v>206878.52</v>
      </c>
      <c r="E11" s="22"/>
      <c r="F11" s="23"/>
    </row>
    <row r="12" spans="1:8" ht="24" customHeight="1" thickBot="1">
      <c r="A12" s="24" t="s">
        <v>40</v>
      </c>
      <c r="B12" s="25" t="s">
        <v>25</v>
      </c>
      <c r="C12" s="26" t="s">
        <v>10</v>
      </c>
      <c r="D12" s="21">
        <v>662797.66</v>
      </c>
      <c r="E12" s="22"/>
      <c r="F12" s="23"/>
    </row>
    <row r="13" spans="1:8" ht="10.5" customHeight="1" thickBot="1">
      <c r="A13" s="24"/>
      <c r="B13" s="25" t="s">
        <v>26</v>
      </c>
      <c r="C13" s="26" t="s">
        <v>10</v>
      </c>
      <c r="D13" s="21">
        <f>D12*F32/D28</f>
        <v>536680.60278855881</v>
      </c>
      <c r="E13" s="22"/>
      <c r="F13" s="23"/>
    </row>
    <row r="14" spans="1:8" ht="10.5" customHeight="1" thickBot="1">
      <c r="A14" s="24"/>
      <c r="B14" s="25" t="s">
        <v>27</v>
      </c>
      <c r="C14" s="26" t="s">
        <v>10</v>
      </c>
      <c r="D14" s="21">
        <f>F53*D12/D28</f>
        <v>33372.846950506013</v>
      </c>
      <c r="E14" s="22"/>
      <c r="F14" s="23"/>
      <c r="H14" s="2"/>
    </row>
    <row r="15" spans="1:8" ht="10.5" customHeight="1" thickBot="1">
      <c r="A15" s="24"/>
      <c r="B15" s="25" t="s">
        <v>28</v>
      </c>
      <c r="C15" s="26" t="s">
        <v>10</v>
      </c>
      <c r="D15" s="21">
        <f>D12*F31/D28</f>
        <v>92744.210260935215</v>
      </c>
      <c r="E15" s="22"/>
      <c r="F15" s="23"/>
    </row>
    <row r="16" spans="1:8" ht="10.5" customHeight="1" thickBot="1">
      <c r="A16" s="15" t="s">
        <v>11</v>
      </c>
      <c r="B16" s="16" t="s">
        <v>19</v>
      </c>
      <c r="C16" s="17" t="s">
        <v>10</v>
      </c>
      <c r="D16" s="21">
        <v>621523.06000000006</v>
      </c>
      <c r="E16" s="22"/>
      <c r="F16" s="23"/>
    </row>
    <row r="17" spans="1:7" ht="10.5" customHeight="1" thickBot="1">
      <c r="A17" s="27"/>
      <c r="B17" s="28" t="s">
        <v>29</v>
      </c>
      <c r="C17" s="29" t="s">
        <v>10</v>
      </c>
      <c r="D17" s="21">
        <v>621523.06000000006</v>
      </c>
      <c r="E17" s="22"/>
      <c r="F17" s="23"/>
    </row>
    <row r="18" spans="1:7" ht="10.5" customHeight="1" thickBot="1">
      <c r="A18" s="15"/>
      <c r="B18" s="30" t="s">
        <v>30</v>
      </c>
      <c r="C18" s="17" t="s">
        <v>10</v>
      </c>
      <c r="D18" s="12">
        <v>0</v>
      </c>
      <c r="E18" s="13"/>
      <c r="F18" s="14"/>
    </row>
    <row r="19" spans="1:7" ht="10.5" customHeight="1" thickBot="1">
      <c r="A19" s="27"/>
      <c r="B19" s="28" t="s">
        <v>13</v>
      </c>
      <c r="C19" s="29" t="s">
        <v>10</v>
      </c>
      <c r="D19" s="12">
        <v>0</v>
      </c>
      <c r="E19" s="13"/>
      <c r="F19" s="14"/>
    </row>
    <row r="20" spans="1:7" ht="10.5" customHeight="1" thickBot="1">
      <c r="A20" s="15"/>
      <c r="B20" s="31" t="s">
        <v>14</v>
      </c>
      <c r="C20" s="17" t="s">
        <v>10</v>
      </c>
      <c r="D20" s="12">
        <v>0</v>
      </c>
      <c r="E20" s="13"/>
      <c r="F20" s="14"/>
    </row>
    <row r="21" spans="1:7" ht="10.5" customHeight="1" thickBot="1">
      <c r="A21" s="9"/>
      <c r="B21" s="32" t="s">
        <v>15</v>
      </c>
      <c r="C21" s="11" t="s">
        <v>10</v>
      </c>
      <c r="D21" s="12">
        <v>0</v>
      </c>
      <c r="E21" s="13"/>
      <c r="F21" s="14"/>
    </row>
    <row r="22" spans="1:7" ht="10.5" customHeight="1" thickBot="1">
      <c r="A22" s="9" t="s">
        <v>12</v>
      </c>
      <c r="B22" s="10" t="s">
        <v>16</v>
      </c>
      <c r="C22" s="11" t="s">
        <v>10</v>
      </c>
      <c r="D22" s="33">
        <v>621523.06000000006</v>
      </c>
      <c r="E22" s="34"/>
      <c r="F22" s="35"/>
    </row>
    <row r="23" spans="1:7" ht="24" customHeight="1" thickBot="1">
      <c r="A23" s="9" t="s">
        <v>41</v>
      </c>
      <c r="B23" s="10" t="s">
        <v>49</v>
      </c>
      <c r="C23" s="11" t="s">
        <v>10</v>
      </c>
      <c r="D23" s="21">
        <f>D9+D12-D16</f>
        <v>248153.12</v>
      </c>
      <c r="E23" s="22"/>
      <c r="F23" s="23"/>
    </row>
    <row r="24" spans="1:7" ht="10.5" customHeight="1" thickBot="1">
      <c r="A24" s="9"/>
      <c r="B24" s="10" t="s">
        <v>24</v>
      </c>
      <c r="C24" s="11" t="s">
        <v>10</v>
      </c>
      <c r="D24" s="12">
        <v>0</v>
      </c>
      <c r="E24" s="13"/>
      <c r="F24" s="14"/>
    </row>
    <row r="25" spans="1:7" ht="10.5" customHeight="1" thickBot="1">
      <c r="A25" s="9"/>
      <c r="B25" s="10" t="s">
        <v>31</v>
      </c>
      <c r="C25" s="11" t="s">
        <v>10</v>
      </c>
      <c r="D25" s="21">
        <v>248153.12</v>
      </c>
      <c r="E25" s="22"/>
      <c r="F25" s="23"/>
    </row>
    <row r="26" spans="1:7" ht="10.5" customHeight="1" thickBot="1">
      <c r="A26" s="18" t="s">
        <v>21</v>
      </c>
      <c r="B26" s="19"/>
      <c r="C26" s="19"/>
      <c r="D26" s="19"/>
      <c r="E26" s="19"/>
      <c r="F26" s="20"/>
    </row>
    <row r="27" spans="1:7" ht="10.5" customHeight="1" thickBot="1">
      <c r="A27" s="36" t="s">
        <v>42</v>
      </c>
      <c r="B27" s="37" t="s">
        <v>17</v>
      </c>
      <c r="C27" s="38" t="s">
        <v>5</v>
      </c>
      <c r="D27" s="39" t="s">
        <v>32</v>
      </c>
      <c r="E27" s="40"/>
      <c r="F27" s="41"/>
    </row>
    <row r="28" spans="1:7" ht="10.5" customHeight="1" thickBot="1">
      <c r="A28" s="42" t="s">
        <v>43</v>
      </c>
      <c r="B28" s="43" t="s">
        <v>18</v>
      </c>
      <c r="C28" s="44" t="s">
        <v>10</v>
      </c>
      <c r="D28" s="45">
        <v>619623.2176389154</v>
      </c>
      <c r="E28" s="46"/>
      <c r="F28" s="47"/>
    </row>
    <row r="29" spans="1:7" ht="12" customHeight="1" thickBot="1">
      <c r="A29" s="18" t="s">
        <v>38</v>
      </c>
      <c r="B29" s="19"/>
      <c r="C29" s="19"/>
      <c r="D29" s="19"/>
      <c r="E29" s="19"/>
      <c r="F29" s="20"/>
      <c r="G29" t="s">
        <v>37</v>
      </c>
    </row>
    <row r="30" spans="1:7" ht="10.5" customHeight="1">
      <c r="A30" s="48" t="s">
        <v>33</v>
      </c>
      <c r="B30" s="49" t="s">
        <v>34</v>
      </c>
      <c r="C30" s="49" t="s">
        <v>35</v>
      </c>
      <c r="D30" s="50" t="s">
        <v>106</v>
      </c>
      <c r="E30" s="50" t="s">
        <v>107</v>
      </c>
      <c r="F30" s="51" t="s">
        <v>36</v>
      </c>
    </row>
    <row r="31" spans="1:7" ht="10.5" customHeight="1">
      <c r="A31" s="88" t="s">
        <v>55</v>
      </c>
      <c r="B31" s="52" t="s">
        <v>56</v>
      </c>
      <c r="C31" s="53" t="s">
        <v>101</v>
      </c>
      <c r="D31" s="54">
        <v>3284.2</v>
      </c>
      <c r="E31" s="54">
        <v>12</v>
      </c>
      <c r="F31" s="89">
        <f>PRODUCT([1]Работы!E3:F3,2.2)</f>
        <v>86702.87999999999</v>
      </c>
    </row>
    <row r="32" spans="1:7" ht="10.5" customHeight="1">
      <c r="A32" s="88" t="s">
        <v>57</v>
      </c>
      <c r="B32" s="55" t="s">
        <v>58</v>
      </c>
      <c r="C32" s="56"/>
      <c r="D32" s="56"/>
      <c r="E32" s="56"/>
      <c r="F32" s="90">
        <f>SUM(F33:F52)</f>
        <v>501721.38800888264</v>
      </c>
    </row>
    <row r="33" spans="1:6" ht="10.5" customHeight="1">
      <c r="A33" s="91">
        <v>1</v>
      </c>
      <c r="B33" s="57" t="s">
        <v>59</v>
      </c>
      <c r="C33" s="53" t="s">
        <v>102</v>
      </c>
      <c r="D33" s="54">
        <v>3284.2</v>
      </c>
      <c r="E33" s="54">
        <v>12</v>
      </c>
      <c r="F33" s="92">
        <f>PRODUCT([1]Работы!E5:F5,2.79)</f>
        <v>109955.01599999999</v>
      </c>
    </row>
    <row r="34" spans="1:6" ht="10.5" customHeight="1">
      <c r="A34" s="93">
        <v>2</v>
      </c>
      <c r="B34" s="58" t="s">
        <v>60</v>
      </c>
      <c r="C34" s="54" t="s">
        <v>61</v>
      </c>
      <c r="D34" s="54">
        <v>40</v>
      </c>
      <c r="E34" s="54">
        <v>1</v>
      </c>
      <c r="F34" s="94">
        <f>SUM([1]Работы!G6,[1]Работы!H6,[1]Работы!I6,[1]Работы!K6,[1]Работы!L6)</f>
        <v>12839.690212624</v>
      </c>
    </row>
    <row r="35" spans="1:6" ht="10.5" customHeight="1">
      <c r="A35" s="91">
        <v>3</v>
      </c>
      <c r="B35" s="58" t="s">
        <v>62</v>
      </c>
      <c r="C35" s="54" t="s">
        <v>63</v>
      </c>
      <c r="D35" s="54">
        <v>0.06</v>
      </c>
      <c r="E35" s="54">
        <v>1</v>
      </c>
      <c r="F35" s="94">
        <f>SUM([1]Работы!G7,[1]Работы!H7,[1]Работы!I7,[1]Работы!K7,[1]Работы!L7)</f>
        <v>8904.4481431576096</v>
      </c>
    </row>
    <row r="36" spans="1:6" ht="10.5" customHeight="1">
      <c r="A36" s="93">
        <v>4</v>
      </c>
      <c r="B36" s="58" t="s">
        <v>64</v>
      </c>
      <c r="C36" s="54" t="s">
        <v>65</v>
      </c>
      <c r="D36" s="54">
        <v>1</v>
      </c>
      <c r="E36" s="54">
        <v>1</v>
      </c>
      <c r="F36" s="94">
        <f>SUM([1]Работы!G8,[1]Работы!H8,[1]Работы!I8,[1]Работы!K8,[1]Работы!L8)</f>
        <v>1346.2170321600001</v>
      </c>
    </row>
    <row r="37" spans="1:6" ht="10.5" customHeight="1">
      <c r="A37" s="91">
        <v>5</v>
      </c>
      <c r="B37" s="59" t="s">
        <v>66</v>
      </c>
      <c r="C37" s="60" t="s">
        <v>67</v>
      </c>
      <c r="D37" s="60">
        <v>0.01</v>
      </c>
      <c r="E37" s="60">
        <v>8</v>
      </c>
      <c r="F37" s="94">
        <f>SUM([1]Работы!G9,[1]Работы!H9,[1]Работы!I9,[1]Работы!K9,[1]Работы!L9)</f>
        <v>1507.7630760192001</v>
      </c>
    </row>
    <row r="38" spans="1:6" ht="21.95" customHeight="1">
      <c r="A38" s="93">
        <v>6</v>
      </c>
      <c r="B38" s="58" t="s">
        <v>68</v>
      </c>
      <c r="C38" s="54" t="s">
        <v>69</v>
      </c>
      <c r="D38" s="54">
        <v>0.1</v>
      </c>
      <c r="E38" s="54">
        <v>3</v>
      </c>
      <c r="F38" s="94">
        <f>SUM([1]Работы!G10,[1]Работы!H10,[1]Работы!I10,[1]Работы!K10,[1]Работы!L10)</f>
        <v>2032.2931263042001</v>
      </c>
    </row>
    <row r="39" spans="1:6" ht="21.95" customHeight="1">
      <c r="A39" s="91">
        <v>7</v>
      </c>
      <c r="B39" s="58" t="s">
        <v>70</v>
      </c>
      <c r="C39" s="54" t="s">
        <v>71</v>
      </c>
      <c r="D39" s="61">
        <v>3.2839999999999998</v>
      </c>
      <c r="E39" s="54">
        <v>2</v>
      </c>
      <c r="F39" s="94">
        <f>SUM([1]Работы!G11,[1]Работы!H11,[1]Работы!I11,[1]Работы!K11,[1]Работы!L11)</f>
        <v>862.09046305462073</v>
      </c>
    </row>
    <row r="40" spans="1:6" ht="21.95" customHeight="1">
      <c r="A40" s="93">
        <v>8</v>
      </c>
      <c r="B40" s="58" t="s">
        <v>72</v>
      </c>
      <c r="C40" s="54" t="s">
        <v>71</v>
      </c>
      <c r="D40" s="61">
        <v>3.2839999999999998</v>
      </c>
      <c r="E40" s="54">
        <v>2</v>
      </c>
      <c r="F40" s="94">
        <f>SUM([1]Работы!G12,[1]Работы!H12,[1]Работы!I12,[1]Работы!K12,[1]Работы!L12)</f>
        <v>6874.6188207688983</v>
      </c>
    </row>
    <row r="41" spans="1:6" ht="21.95" customHeight="1">
      <c r="A41" s="91">
        <v>9</v>
      </c>
      <c r="B41" s="58" t="s">
        <v>73</v>
      </c>
      <c r="C41" s="54" t="s">
        <v>71</v>
      </c>
      <c r="D41" s="61">
        <v>3.2839999999999998</v>
      </c>
      <c r="E41" s="54">
        <v>2</v>
      </c>
      <c r="F41" s="94">
        <f>SUM([1]Работы!G13,[1]Работы!H13,[1]Работы!I13,[1]Работы!K13,[1]Работы!L13)</f>
        <v>9971.8390375718391</v>
      </c>
    </row>
    <row r="42" spans="1:6" ht="12" customHeight="1">
      <c r="A42" s="93">
        <v>10</v>
      </c>
      <c r="B42" s="58" t="s">
        <v>74</v>
      </c>
      <c r="C42" s="54" t="s">
        <v>75</v>
      </c>
      <c r="D42" s="54">
        <v>1</v>
      </c>
      <c r="E42" s="54">
        <v>2</v>
      </c>
      <c r="F42" s="94">
        <f>SUM([1]Работы!G14,[1]Работы!H14,[1]Работы!I14,[1]Работы!K14,[1]Работы!L14)</f>
        <v>5676.1344639999998</v>
      </c>
    </row>
    <row r="43" spans="1:6" ht="21.95" customHeight="1">
      <c r="A43" s="91">
        <v>11</v>
      </c>
      <c r="B43" s="58" t="s">
        <v>76</v>
      </c>
      <c r="C43" s="54" t="s">
        <v>77</v>
      </c>
      <c r="D43" s="54">
        <v>0.1</v>
      </c>
      <c r="E43" s="54">
        <v>4</v>
      </c>
      <c r="F43" s="94">
        <f>SUM([1]Работы!G15,[1]Работы!H15,[1]Работы!I15,[1]Работы!K15,[1]Работы!L15)</f>
        <v>5017.5668271880004</v>
      </c>
    </row>
    <row r="44" spans="1:6" ht="21.95" customHeight="1">
      <c r="A44" s="93">
        <v>12</v>
      </c>
      <c r="B44" s="58" t="s">
        <v>78</v>
      </c>
      <c r="C44" s="54" t="s">
        <v>79</v>
      </c>
      <c r="D44" s="61">
        <v>3.2839999999999998</v>
      </c>
      <c r="E44" s="54">
        <v>1</v>
      </c>
      <c r="F44" s="94">
        <f>SUM([1]Работы!G16,[1]Работы!H16,[1]Работы!I16,[1]Работы!K16,[1]Работы!L16)</f>
        <v>4642.0255702941122</v>
      </c>
    </row>
    <row r="45" spans="1:6" ht="21.95" customHeight="1">
      <c r="A45" s="91">
        <v>13</v>
      </c>
      <c r="B45" s="58" t="s">
        <v>80</v>
      </c>
      <c r="C45" s="54" t="s">
        <v>79</v>
      </c>
      <c r="D45" s="61">
        <v>3.2839999999999998</v>
      </c>
      <c r="E45" s="54">
        <v>2</v>
      </c>
      <c r="F45" s="94">
        <f>SUM([1]Работы!G17,[1]Работы!H17,[1]Работы!I17,[1]Работы!K17,[1]Работы!L17)</f>
        <v>9284.0511405882244</v>
      </c>
    </row>
    <row r="46" spans="1:6" ht="21.95" customHeight="1">
      <c r="A46" s="93">
        <v>14</v>
      </c>
      <c r="B46" s="58" t="s">
        <v>81</v>
      </c>
      <c r="C46" s="54" t="s">
        <v>82</v>
      </c>
      <c r="D46" s="54">
        <v>0.2</v>
      </c>
      <c r="E46" s="54">
        <v>2</v>
      </c>
      <c r="F46" s="94">
        <f>SUM([1]Работы!G18,[1]Работы!H18,[1]Работы!I18,[1]Работы!K18,[1]Работы!L18)</f>
        <v>1366.421305392</v>
      </c>
    </row>
    <row r="47" spans="1:6" ht="21.95" customHeight="1">
      <c r="A47" s="91">
        <v>15</v>
      </c>
      <c r="B47" s="58" t="s">
        <v>83</v>
      </c>
      <c r="C47" s="54" t="s">
        <v>84</v>
      </c>
      <c r="D47" s="54">
        <v>1</v>
      </c>
      <c r="E47" s="54">
        <v>2</v>
      </c>
      <c r="F47" s="94">
        <f>SUM([1]Работы!G19,[1]Работы!H19,[1]Работы!I19,[1]Работы!K19,[1]Работы!L19)</f>
        <v>3036.4917897600003</v>
      </c>
    </row>
    <row r="48" spans="1:6" ht="10.5" customHeight="1">
      <c r="A48" s="93">
        <v>16</v>
      </c>
      <c r="B48" s="58" t="s">
        <v>85</v>
      </c>
      <c r="C48" s="53" t="s">
        <v>103</v>
      </c>
      <c r="D48" s="54">
        <v>3284.2</v>
      </c>
      <c r="E48" s="54">
        <v>247</v>
      </c>
      <c r="F48" s="94">
        <f>3.15*[1]Работы!E20*12</f>
        <v>124142.76</v>
      </c>
    </row>
    <row r="49" spans="1:6" ht="10.5" customHeight="1">
      <c r="A49" s="91">
        <v>17</v>
      </c>
      <c r="B49" s="58" t="s">
        <v>86</v>
      </c>
      <c r="C49" s="53" t="s">
        <v>104</v>
      </c>
      <c r="D49" s="54">
        <v>3284.2</v>
      </c>
      <c r="E49" s="54">
        <v>365</v>
      </c>
      <c r="F49" s="94">
        <f>1.95*[1]Работы!E21/30*[1]Работы!F21</f>
        <v>77917.64499999999</v>
      </c>
    </row>
    <row r="50" spans="1:6" ht="10.5" customHeight="1">
      <c r="A50" s="93">
        <v>18</v>
      </c>
      <c r="B50" s="58" t="s">
        <v>87</v>
      </c>
      <c r="C50" s="53" t="s">
        <v>105</v>
      </c>
      <c r="D50" s="54">
        <v>3284.2</v>
      </c>
      <c r="E50" s="54">
        <v>48</v>
      </c>
      <c r="F50" s="94">
        <f>PRODUCT([1]Работы!E22,1.64,12)</f>
        <v>64633.055999999997</v>
      </c>
    </row>
    <row r="51" spans="1:6" ht="10.5" customHeight="1">
      <c r="A51" s="91">
        <v>19</v>
      </c>
      <c r="B51" s="62" t="s">
        <v>88</v>
      </c>
      <c r="C51" s="63"/>
      <c r="D51" s="64">
        <v>3284.2</v>
      </c>
      <c r="E51" s="63"/>
      <c r="F51" s="95">
        <v>22858.2</v>
      </c>
    </row>
    <row r="52" spans="1:6" ht="10.5" customHeight="1">
      <c r="A52" s="93">
        <v>20</v>
      </c>
      <c r="B52" s="58" t="s">
        <v>89</v>
      </c>
      <c r="C52" s="54"/>
      <c r="D52" s="54"/>
      <c r="E52" s="54"/>
      <c r="F52" s="94">
        <v>28853.06</v>
      </c>
    </row>
    <row r="53" spans="1:6" ht="10.5" customHeight="1">
      <c r="A53" s="96" t="s">
        <v>90</v>
      </c>
      <c r="B53" s="65" t="s">
        <v>91</v>
      </c>
      <c r="C53" s="66"/>
      <c r="D53" s="66"/>
      <c r="E53" s="66"/>
      <c r="F53" s="97">
        <f>SUM(F54:F57)</f>
        <v>31198.949630032792</v>
      </c>
    </row>
    <row r="54" spans="1:6" ht="10.5" customHeight="1">
      <c r="A54" s="93">
        <v>1</v>
      </c>
      <c r="B54" s="58" t="s">
        <v>92</v>
      </c>
      <c r="C54" s="54" t="s">
        <v>93</v>
      </c>
      <c r="D54" s="54">
        <v>5.0000000000000001E-3</v>
      </c>
      <c r="E54" s="54">
        <v>31</v>
      </c>
      <c r="F54" s="98">
        <f>SUM([1]Работы!G26,[1]Работы!H26,[1]Работы!I26,[1]Работы!K26,[1]Работы!L26)</f>
        <v>14874.926770727729</v>
      </c>
    </row>
    <row r="55" spans="1:6" ht="10.5" customHeight="1">
      <c r="A55" s="93">
        <v>2</v>
      </c>
      <c r="B55" s="58" t="s">
        <v>94</v>
      </c>
      <c r="C55" s="54" t="s">
        <v>95</v>
      </c>
      <c r="D55" s="54">
        <v>0.01</v>
      </c>
      <c r="E55" s="54">
        <v>22</v>
      </c>
      <c r="F55" s="98">
        <f>SUM([1]Работы!G27,[1]Работы!H27,[1]Работы!I27,[1]Работы!K27,[1]Работы!L27)</f>
        <v>10666.719489549861</v>
      </c>
    </row>
    <row r="56" spans="1:6" ht="10.5" customHeight="1">
      <c r="A56" s="93">
        <v>3</v>
      </c>
      <c r="B56" s="58" t="s">
        <v>96</v>
      </c>
      <c r="C56" s="54" t="s">
        <v>97</v>
      </c>
      <c r="D56" s="54">
        <v>0.01</v>
      </c>
      <c r="E56" s="54">
        <v>10</v>
      </c>
      <c r="F56" s="98">
        <f>SUM([1]Работы!G28,[1]Работы!H28,[1]Работы!I28,[1]Работы!K28,[1]Работы!L28)</f>
        <v>2264.7377548752002</v>
      </c>
    </row>
    <row r="57" spans="1:6" ht="10.5" customHeight="1">
      <c r="A57" s="93">
        <v>4</v>
      </c>
      <c r="B57" s="58" t="s">
        <v>98</v>
      </c>
      <c r="C57" s="54" t="s">
        <v>99</v>
      </c>
      <c r="D57" s="54">
        <v>2.5999999999999999E-2</v>
      </c>
      <c r="E57" s="54">
        <v>2</v>
      </c>
      <c r="F57" s="98">
        <f>SUM([1]Работы!G29,[1]Работы!H29,[1]Работы!I29,[1]Работы!K29,[1]Работы!L29)</f>
        <v>3392.5656148800003</v>
      </c>
    </row>
    <row r="58" spans="1:6" ht="10.5" customHeight="1" thickBot="1">
      <c r="A58" s="99" t="s">
        <v>100</v>
      </c>
      <c r="B58" s="56"/>
      <c r="C58" s="56"/>
      <c r="D58" s="56"/>
      <c r="E58" s="56"/>
      <c r="F58" s="97">
        <f>SUM(F53,F31,F32)</f>
        <v>619623.2176389154</v>
      </c>
    </row>
    <row r="59" spans="1:6" ht="10.5" customHeight="1" thickBot="1">
      <c r="A59" s="67" t="s">
        <v>50</v>
      </c>
      <c r="B59" s="68"/>
      <c r="C59" s="68"/>
      <c r="D59" s="68"/>
      <c r="E59" s="68"/>
      <c r="F59" s="69"/>
    </row>
    <row r="60" spans="1:6" ht="10.5" customHeight="1">
      <c r="A60" s="70" t="s">
        <v>3</v>
      </c>
      <c r="B60" s="71" t="s">
        <v>54</v>
      </c>
      <c r="C60" s="72" t="s">
        <v>51</v>
      </c>
      <c r="D60" s="73">
        <v>125</v>
      </c>
      <c r="E60" s="74"/>
      <c r="F60" s="75"/>
    </row>
    <row r="61" spans="1:6" ht="10.5" customHeight="1">
      <c r="A61" s="76" t="s">
        <v>6</v>
      </c>
      <c r="B61" s="77" t="s">
        <v>52</v>
      </c>
      <c r="C61" s="78" t="s">
        <v>51</v>
      </c>
      <c r="D61" s="79">
        <v>3</v>
      </c>
      <c r="E61" s="80"/>
      <c r="F61" s="81"/>
    </row>
    <row r="62" spans="1:6" ht="21.95" customHeight="1" thickBot="1">
      <c r="A62" s="82" t="s">
        <v>8</v>
      </c>
      <c r="B62" s="83" t="s">
        <v>53</v>
      </c>
      <c r="C62" s="84" t="s">
        <v>10</v>
      </c>
      <c r="D62" s="85">
        <v>86258.27</v>
      </c>
      <c r="E62" s="86"/>
      <c r="F62" s="87"/>
    </row>
    <row r="63" spans="1:6" ht="3.75" customHeight="1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3" t="s">
        <v>20</v>
      </c>
      <c r="E64" s="3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</sheetData>
  <mergeCells count="33"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25:F25"/>
    <mergeCell ref="A59:F59"/>
    <mergeCell ref="D60:F60"/>
    <mergeCell ref="D61:F61"/>
    <mergeCell ref="D62:F62"/>
    <mergeCell ref="D64:E64"/>
  </mergeCells>
  <pageMargins left="0.39370078740157483" right="0.39370078740157483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Тимирязева 4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2019-03-27T05:40:14Z</dcterms:modified>
</cp:coreProperties>
</file>