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Тимирязева 3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15" i="1"/>
  <c r="D14"/>
  <c r="D13"/>
  <c r="F31"/>
  <c r="F33"/>
  <c r="F32" s="1"/>
  <c r="F58" s="1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4"/>
  <c r="F53" s="1"/>
  <c r="F55"/>
  <c r="F56"/>
  <c r="F57"/>
  <c r="D23"/>
</calcChain>
</file>

<file path=xl/sharedStrings.xml><?xml version="1.0" encoding="utf-8"?>
<sst xmlns="http://schemas.openxmlformats.org/spreadsheetml/2006/main" count="140" uniqueCount="109">
  <si>
    <t>N пп</t>
  </si>
  <si>
    <t>Наименование параметра</t>
  </si>
  <si>
    <t>Единица измерения</t>
  </si>
  <si>
    <t>1.</t>
  </si>
  <si>
    <t>Дата заполнения/ внесения изменений</t>
  </si>
  <si>
    <t>-</t>
  </si>
  <si>
    <t>2.</t>
  </si>
  <si>
    <t>Дата начала отчетного периода</t>
  </si>
  <si>
    <t>3.</t>
  </si>
  <si>
    <t>Дата конца отчетного периода</t>
  </si>
  <si>
    <t>руб.</t>
  </si>
  <si>
    <t>6.</t>
  </si>
  <si>
    <t>7.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</si>
  <si>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</si>
  <si>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</si>
  <si>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</si>
  <si>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</si>
  <si>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Наименование работ (услуг)</t>
  </si>
  <si>
    <t>Годовая фактическая стоимость работ (услуг)</t>
  </si>
  <si>
    <t>Получено денежных средств, в том числе:</t>
  </si>
  <si>
    <t>ООО "КП "Альтернатива"</t>
  </si>
  <si>
    <t>Выполненные работы (оказанные услуги) по содержанию общего имущества и текущему ремонту в отчетном периоде</t>
  </si>
  <si>
    <t>Значение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</si>
  <si>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</si>
  <si>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 xml:space="preserve"> - переплата потребителями</t>
  </si>
  <si>
    <t>Начислено за услуги (работы) по содержанию и текущему ремонту, в том числе:</t>
  </si>
  <si>
    <t xml:space="preserve"> - за содержание дома</t>
  </si>
  <si>
    <t xml:space="preserve"> - за текущий ремонт</t>
  </si>
  <si>
    <t xml:space="preserve"> - за услуги управления</t>
  </si>
  <si>
    <t xml:space="preserve"> - денежных средств от потребителей</t>
  </si>
  <si>
    <t xml:space="preserve"> - целевых взносов от потребителей</t>
  </si>
  <si>
    <t xml:space="preserve"> - задолженность потребителей</t>
  </si>
  <si>
    <t>Управление жилым домом</t>
  </si>
  <si>
    <t>№пп</t>
  </si>
  <si>
    <t>Работа</t>
  </si>
  <si>
    <t>Измеритель</t>
  </si>
  <si>
    <t>Стоимость, руб.</t>
  </si>
  <si>
    <t xml:space="preserve"> </t>
  </si>
  <si>
    <t>Детальный перечень выполненных работ (оказанных услуг) - Управление жилым домом</t>
  </si>
  <si>
    <t>4.</t>
  </si>
  <si>
    <t>5.</t>
  </si>
  <si>
    <t>8.</t>
  </si>
  <si>
    <t>9.</t>
  </si>
  <si>
    <t>10.</t>
  </si>
  <si>
    <t>Отчет об исполнении управляющей организацией договора управления Тимирязева д. 3</t>
  </si>
  <si>
    <t>18 марта 2019 года</t>
  </si>
  <si>
    <t>01 января 2018 года</t>
  </si>
  <si>
    <t>31 декабря 2018 года</t>
  </si>
  <si>
    <t>Переходящие остатки денежных средств (на начало периода 01.01.2018г.)</t>
  </si>
  <si>
    <t>Переходящие остатки денежных средств (на конец периода 31.12.2018г.)</t>
  </si>
  <si>
    <t>Информация о ведении претензионно-исковой работы в отношении потребителей-должников</t>
  </si>
  <si>
    <t xml:space="preserve"> Направлено претензий потребителям-должникам</t>
  </si>
  <si>
    <t>ед.</t>
  </si>
  <si>
    <t>Направлено исковых заявлений</t>
  </si>
  <si>
    <t>Получено денежных средств  по результатам претензионно-исковой работы</t>
  </si>
  <si>
    <t>I.</t>
  </si>
  <si>
    <t>Расходы на управление</t>
  </si>
  <si>
    <t>II.</t>
  </si>
  <si>
    <t>Работы по содержанию общего имущества</t>
  </si>
  <si>
    <t>Содержание аварийно-диспетчерской службы</t>
  </si>
  <si>
    <t>Промывка трубопроводов системы центрального отопления</t>
  </si>
  <si>
    <t>10 м трубопровода</t>
  </si>
  <si>
    <t>Ревизия запорной арматуры</t>
  </si>
  <si>
    <t>100 задвижек</t>
  </si>
  <si>
    <t>Запуск отопления</t>
  </si>
  <si>
    <t>1 здание</t>
  </si>
  <si>
    <t>Ликвидация воздушных пробок в стояке системы отопления</t>
  </si>
  <si>
    <t>100 стояков</t>
  </si>
  <si>
    <t>Устранение засоров внутренних канализационных трубопроводов</t>
  </si>
  <si>
    <t>100 м трубы</t>
  </si>
  <si>
    <t>Осмотр территории вокруг здания и фундамента</t>
  </si>
  <si>
    <t>1000 кв.м. общей площади</t>
  </si>
  <si>
    <t>Осмотр кирпичных и железобетонных стен, фасадов</t>
  </si>
  <si>
    <t>Осмотр внутренней отделки стен</t>
  </si>
  <si>
    <t>Осмотр всех элементов кровель, водостоков</t>
  </si>
  <si>
    <t>1000 кв.м. кровли</t>
  </si>
  <si>
    <t>Прочистка канализационного лежака</t>
  </si>
  <si>
    <t>100 м канализа-ционного лежака</t>
  </si>
  <si>
    <t>Проверка исправности  канализационных  вытяжек</t>
  </si>
  <si>
    <t>1000 м2  площади помещений</t>
  </si>
  <si>
    <t>Проведение технических осмотров и устранение незначительных неисправностей в системе вентиляции</t>
  </si>
  <si>
    <t>Осмотр  электросети, арматуры, электрооборудования на лестничных клетках</t>
  </si>
  <si>
    <t>100 лестничных площадок</t>
  </si>
  <si>
    <t>Осмотр устройства системы центрального отопления в чердачных и подвальных помещениях</t>
  </si>
  <si>
    <t>Дератизация подвала с применением готовой приманки</t>
  </si>
  <si>
    <t>Уборка придомовой территории</t>
  </si>
  <si>
    <t>Вывоз твердых бытовых отходов и крупногабаритного мусора</t>
  </si>
  <si>
    <t>Уборка подъездов</t>
  </si>
  <si>
    <t>Общедомовые нужды (электроэнергия, ГВ, ХВ)</t>
  </si>
  <si>
    <t>III.</t>
  </si>
  <si>
    <t>Работы по текущему ремонту общего имущества</t>
  </si>
  <si>
    <t>Устранение неисправности электроснабжения</t>
  </si>
  <si>
    <t>1000 пог.м.</t>
  </si>
  <si>
    <t>Устранение неисправности трубопровода СО,ГВС,ХВС</t>
  </si>
  <si>
    <t>100 м трубопроводов</t>
  </si>
  <si>
    <t>Замена ламп</t>
  </si>
  <si>
    <t>100 шт.</t>
  </si>
  <si>
    <t>Восстановление (ремонт) цоколя и отмостки</t>
  </si>
  <si>
    <t>100 м2 отмостки</t>
  </si>
  <si>
    <t>ИТОГО:</t>
  </si>
  <si>
    <r>
      <t>2,20 руб/м</t>
    </r>
    <r>
      <rPr>
        <sz val="8"/>
        <rFont val="Calibri"/>
        <family val="2"/>
        <charset val="204"/>
      </rPr>
      <t>²</t>
    </r>
  </si>
  <si>
    <r>
      <t>2,79 руб/м</t>
    </r>
    <r>
      <rPr>
        <sz val="8"/>
        <rFont val="Calibri"/>
        <family val="2"/>
        <charset val="204"/>
      </rPr>
      <t>²</t>
    </r>
  </si>
  <si>
    <r>
      <t>3,15 руб/м</t>
    </r>
    <r>
      <rPr>
        <sz val="8"/>
        <rFont val="Calibri"/>
        <family val="2"/>
        <charset val="204"/>
      </rPr>
      <t>²</t>
    </r>
  </si>
  <si>
    <r>
      <t>1,95 руб/м</t>
    </r>
    <r>
      <rPr>
        <sz val="8"/>
        <rFont val="Calibri"/>
        <family val="2"/>
        <charset val="204"/>
      </rPr>
      <t>²</t>
    </r>
  </si>
  <si>
    <r>
      <t>1,64 руб/м</t>
    </r>
    <r>
      <rPr>
        <sz val="8"/>
        <rFont val="Calibri"/>
        <family val="2"/>
        <charset val="204"/>
      </rPr>
      <t>²</t>
    </r>
  </si>
  <si>
    <t>Кол-во ед.из.</t>
  </si>
  <si>
    <t xml:space="preserve">Периодичность </t>
  </si>
  <si>
    <t>1000 м2  обрабаты-       ваемых  помещений</t>
  </si>
  <si>
    <t>1000 м2 осматри-           ваемых помещений</t>
  </si>
</sst>
</file>

<file path=xl/styles.xml><?xml version="1.0" encoding="utf-8"?>
<styleSheet xmlns="http://schemas.openxmlformats.org/spreadsheetml/2006/main">
  <numFmts count="1">
    <numFmt numFmtId="164" formatCode="0.0"/>
  </numFmts>
  <fonts count="10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Calibri"/>
      <family val="2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2" fontId="0" fillId="0" borderId="0" xfId="0" applyNumberFormat="1"/>
    <xf numFmtId="4" fontId="0" fillId="0" borderId="0" xfId="0" applyNumberFormat="1"/>
    <xf numFmtId="0" fontId="1" fillId="0" borderId="0" xfId="0" applyFont="1" applyAlignment="1">
      <alignment horizontal="center"/>
    </xf>
    <xf numFmtId="0" fontId="3" fillId="0" borderId="10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3" xfId="0" applyFont="1" applyBorder="1" applyAlignment="1">
      <alignment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2" fontId="4" fillId="0" borderId="1" xfId="0" applyNumberFormat="1" applyFont="1" applyBorder="1" applyAlignment="1">
      <alignment horizontal="left" vertical="top" wrapText="1"/>
    </xf>
    <xf numFmtId="2" fontId="4" fillId="0" borderId="2" xfId="0" applyNumberFormat="1" applyFont="1" applyBorder="1" applyAlignment="1">
      <alignment horizontal="left" vertical="top" wrapText="1"/>
    </xf>
    <xf numFmtId="2" fontId="4" fillId="0" borderId="3" xfId="0" applyNumberFormat="1" applyFont="1" applyBorder="1" applyAlignment="1">
      <alignment horizontal="left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7" xfId="0" applyFont="1" applyBorder="1" applyAlignment="1">
      <alignment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justify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justify" vertical="top" wrapText="1"/>
    </xf>
    <xf numFmtId="0" fontId="4" fillId="0" borderId="3" xfId="0" applyFont="1" applyBorder="1" applyAlignment="1">
      <alignment horizontal="justify" vertical="top" wrapText="1"/>
    </xf>
    <xf numFmtId="0" fontId="4" fillId="0" borderId="5" xfId="0" applyFont="1" applyBorder="1" applyAlignment="1">
      <alignment horizontal="justify" vertical="top" wrapText="1"/>
    </xf>
    <xf numFmtId="2" fontId="5" fillId="0" borderId="1" xfId="0" applyNumberFormat="1" applyFont="1" applyBorder="1" applyAlignment="1">
      <alignment horizontal="left" vertical="top" wrapText="1"/>
    </xf>
    <xf numFmtId="2" fontId="5" fillId="0" borderId="2" xfId="0" applyNumberFormat="1" applyFont="1" applyBorder="1" applyAlignment="1">
      <alignment horizontal="left" vertical="top" wrapText="1"/>
    </xf>
    <xf numFmtId="2" fontId="5" fillId="0" borderId="3" xfId="0" applyNumberFormat="1" applyFont="1" applyBorder="1" applyAlignment="1">
      <alignment horizontal="left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9" xfId="0" applyFont="1" applyBorder="1" applyAlignment="1">
      <alignment vertical="top" wrapText="1"/>
    </xf>
    <xf numFmtId="0" fontId="5" fillId="0" borderId="9" xfId="0" applyFont="1" applyBorder="1" applyAlignment="1">
      <alignment horizontal="center" vertical="top" wrapText="1"/>
    </xf>
    <xf numFmtId="4" fontId="4" fillId="0" borderId="1" xfId="0" applyNumberFormat="1" applyFont="1" applyFill="1" applyBorder="1" applyAlignment="1" applyProtection="1">
      <alignment horizontal="left" vertical="center"/>
    </xf>
    <xf numFmtId="4" fontId="4" fillId="0" borderId="2" xfId="0" applyNumberFormat="1" applyFont="1" applyFill="1" applyBorder="1" applyAlignment="1" applyProtection="1">
      <alignment horizontal="left" vertical="center"/>
    </xf>
    <xf numFmtId="4" fontId="4" fillId="0" borderId="3" xfId="0" applyNumberFormat="1" applyFont="1" applyFill="1" applyBorder="1" applyAlignment="1" applyProtection="1">
      <alignment horizontal="left" vertical="center"/>
    </xf>
    <xf numFmtId="0" fontId="6" fillId="0" borderId="12" xfId="0" applyFont="1" applyFill="1" applyBorder="1" applyAlignment="1" applyProtection="1">
      <alignment horizontal="center" vertical="center" wrapText="1"/>
    </xf>
    <xf numFmtId="0" fontId="6" fillId="0" borderId="13" xfId="0" applyFont="1" applyFill="1" applyBorder="1" applyAlignment="1" applyProtection="1">
      <alignment horizontal="center" vertical="center"/>
    </xf>
    <xf numFmtId="0" fontId="6" fillId="0" borderId="13" xfId="0" applyFont="1" applyFill="1" applyBorder="1" applyAlignment="1" applyProtection="1">
      <alignment horizontal="center" vertical="center" wrapText="1"/>
    </xf>
    <xf numFmtId="0" fontId="6" fillId="0" borderId="14" xfId="0" applyFont="1" applyFill="1" applyBorder="1" applyAlignment="1" applyProtection="1">
      <alignment horizontal="center" vertical="center"/>
    </xf>
    <xf numFmtId="0" fontId="6" fillId="0" borderId="11" xfId="0" applyFont="1" applyFill="1" applyBorder="1" applyAlignment="1" applyProtection="1">
      <alignment horizontal="left" vertical="center"/>
    </xf>
    <xf numFmtId="0" fontId="5" fillId="0" borderId="11" xfId="0" applyFont="1" applyFill="1" applyBorder="1" applyAlignment="1" applyProtection="1">
      <alignment horizontal="center" vertical="center"/>
    </xf>
    <xf numFmtId="164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11" xfId="0" applyFont="1" applyFill="1" applyBorder="1" applyAlignment="1" applyProtection="1">
      <alignment horizontal="center" vertical="center" wrapText="1"/>
    </xf>
    <xf numFmtId="0" fontId="6" fillId="0" borderId="15" xfId="0" applyFont="1" applyFill="1" applyBorder="1" applyAlignment="1" applyProtection="1">
      <alignment vertical="center"/>
    </xf>
    <xf numFmtId="0" fontId="6" fillId="0" borderId="16" xfId="0" applyFont="1" applyFill="1" applyBorder="1" applyAlignment="1" applyProtection="1">
      <alignment vertical="center"/>
    </xf>
    <xf numFmtId="0" fontId="5" fillId="0" borderId="11" xfId="0" applyFont="1" applyFill="1" applyBorder="1" applyAlignment="1" applyProtection="1">
      <alignment horizontal="left" vertical="center"/>
    </xf>
    <xf numFmtId="0" fontId="5" fillId="0" borderId="11" xfId="0" applyFont="1" applyFill="1" applyBorder="1" applyAlignment="1" applyProtection="1">
      <alignment horizontal="left" vertical="center" wrapText="1"/>
    </xf>
    <xf numFmtId="0" fontId="8" fillId="0" borderId="11" xfId="0" applyFont="1" applyFill="1" applyBorder="1" applyAlignment="1" applyProtection="1">
      <alignment horizontal="left" vertical="center" wrapText="1"/>
    </xf>
    <xf numFmtId="0" fontId="8" fillId="0" borderId="11" xfId="0" applyFont="1" applyFill="1" applyBorder="1" applyAlignment="1" applyProtection="1">
      <alignment horizontal="center" vertical="center" wrapText="1"/>
    </xf>
    <xf numFmtId="0" fontId="5" fillId="0" borderId="30" xfId="0" applyFont="1" applyFill="1" applyBorder="1" applyAlignment="1" applyProtection="1">
      <alignment horizontal="left" vertical="center" wrapText="1"/>
    </xf>
    <xf numFmtId="0" fontId="5" fillId="0" borderId="30" xfId="0" applyFont="1" applyFill="1" applyBorder="1" applyAlignment="1" applyProtection="1">
      <alignment horizontal="center" vertical="center" wrapText="1"/>
    </xf>
    <xf numFmtId="0" fontId="6" fillId="0" borderId="15" xfId="0" applyFont="1" applyFill="1" applyBorder="1" applyAlignment="1" applyProtection="1">
      <alignment vertical="center" wrapText="1"/>
    </xf>
    <xf numFmtId="0" fontId="6" fillId="0" borderId="16" xfId="0" applyFont="1" applyFill="1" applyBorder="1" applyAlignment="1" applyProtection="1">
      <alignment vertical="center" wrapText="1"/>
    </xf>
    <xf numFmtId="0" fontId="6" fillId="0" borderId="22" xfId="0" applyFont="1" applyFill="1" applyBorder="1" applyAlignment="1" applyProtection="1">
      <alignment vertical="center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4" fillId="0" borderId="19" xfId="0" applyFont="1" applyBorder="1" applyAlignment="1">
      <alignment horizontal="center"/>
    </xf>
    <xf numFmtId="0" fontId="4" fillId="0" borderId="20" xfId="0" applyFont="1" applyBorder="1" applyAlignment="1">
      <alignment horizontal="left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1" xfId="0" applyFont="1" applyBorder="1"/>
    <xf numFmtId="0" fontId="4" fillId="0" borderId="11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vertical="center" wrapText="1"/>
    </xf>
    <xf numFmtId="0" fontId="4" fillId="0" borderId="26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6" fillId="0" borderId="17" xfId="0" applyFont="1" applyFill="1" applyBorder="1" applyAlignment="1" applyProtection="1">
      <alignment horizontal="center" vertical="center" wrapText="1"/>
    </xf>
    <xf numFmtId="0" fontId="6" fillId="0" borderId="18" xfId="0" applyFont="1" applyFill="1" applyBorder="1" applyAlignment="1" applyProtection="1">
      <alignment horizontal="right" vertical="center" wrapText="1"/>
    </xf>
    <xf numFmtId="4" fontId="6" fillId="0" borderId="18" xfId="0" applyNumberFormat="1" applyFont="1" applyFill="1" applyBorder="1" applyAlignment="1" applyProtection="1">
      <alignment horizontal="right" vertical="center" wrapText="1"/>
    </xf>
    <xf numFmtId="0" fontId="5" fillId="0" borderId="17" xfId="0" applyFont="1" applyFill="1" applyBorder="1" applyAlignment="1" applyProtection="1">
      <alignment horizontal="center" vertical="center" wrapText="1"/>
    </xf>
    <xf numFmtId="4" fontId="5" fillId="0" borderId="18" xfId="0" applyNumberFormat="1" applyFont="1" applyFill="1" applyBorder="1" applyAlignment="1" applyProtection="1">
      <alignment horizontal="right" vertical="center" wrapText="1"/>
    </xf>
    <xf numFmtId="0" fontId="5" fillId="0" borderId="17" xfId="0" applyFont="1" applyFill="1" applyBorder="1" applyAlignment="1" applyProtection="1">
      <alignment horizontal="center" vertical="center"/>
    </xf>
    <xf numFmtId="4" fontId="8" fillId="0" borderId="18" xfId="0" applyNumberFormat="1" applyFont="1" applyFill="1" applyBorder="1" applyAlignment="1" applyProtection="1">
      <alignment horizontal="right" vertical="center"/>
    </xf>
    <xf numFmtId="4" fontId="5" fillId="0" borderId="18" xfId="0" applyNumberFormat="1" applyFont="1" applyFill="1" applyBorder="1" applyAlignment="1" applyProtection="1">
      <alignment vertical="center"/>
    </xf>
    <xf numFmtId="0" fontId="9" fillId="0" borderId="17" xfId="0" applyFont="1" applyFill="1" applyBorder="1" applyAlignment="1" applyProtection="1">
      <alignment horizontal="center" vertical="center"/>
    </xf>
    <xf numFmtId="4" fontId="9" fillId="0" borderId="18" xfId="0" applyNumberFormat="1" applyFont="1" applyFill="1" applyBorder="1" applyAlignment="1" applyProtection="1">
      <alignment horizontal="right" vertical="center"/>
    </xf>
    <xf numFmtId="4" fontId="5" fillId="0" borderId="9" xfId="0" applyNumberFormat="1" applyFont="1" applyFill="1" applyBorder="1" applyProtection="1"/>
    <xf numFmtId="0" fontId="6" fillId="0" borderId="31" xfId="0" applyFont="1" applyFill="1" applyBorder="1" applyAlignment="1" applyProtection="1">
      <alignment vertical="center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8;&#1080;&#1084;&#1080;&#1088;&#1103;&#1079;&#1077;&#1074;&#1072;%203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аботы"/>
      <sheetName val="Ресурсы"/>
    </sheetNames>
    <sheetDataSet>
      <sheetData sheetId="0">
        <row r="3">
          <cell r="E3">
            <v>3213</v>
          </cell>
          <cell r="F3">
            <v>12</v>
          </cell>
        </row>
        <row r="5">
          <cell r="E5">
            <v>3213</v>
          </cell>
          <cell r="F5">
            <v>12</v>
          </cell>
        </row>
        <row r="6">
          <cell r="G6">
            <v>5313.1561199999996</v>
          </cell>
          <cell r="H6">
            <v>357.80799999999999</v>
          </cell>
          <cell r="I6">
            <v>0</v>
          </cell>
          <cell r="K6">
            <v>6524.9807678495999</v>
          </cell>
          <cell r="L6">
            <v>643.74532477439993</v>
          </cell>
        </row>
        <row r="7">
          <cell r="G7">
            <v>7209.6253200000001</v>
          </cell>
          <cell r="H7">
            <v>849.88960929359996</v>
          </cell>
          <cell r="I7">
            <v>0</v>
          </cell>
          <cell r="K7">
            <v>8853.9966629856008</v>
          </cell>
          <cell r="L7">
            <v>895.38469403601596</v>
          </cell>
        </row>
        <row r="8">
          <cell r="G8">
            <v>574.0308</v>
          </cell>
          <cell r="H8">
            <v>0</v>
          </cell>
          <cell r="I8">
            <v>0</v>
          </cell>
          <cell r="K8">
            <v>704.95574486400005</v>
          </cell>
          <cell r="L8">
            <v>67.230487296000007</v>
          </cell>
        </row>
        <row r="9">
          <cell r="G9">
            <v>1125.1003679999999</v>
          </cell>
          <cell r="H9">
            <v>0</v>
          </cell>
          <cell r="I9">
            <v>0</v>
          </cell>
          <cell r="K9">
            <v>1381.7132599334402</v>
          </cell>
          <cell r="L9">
            <v>131.77175510015999</v>
          </cell>
        </row>
        <row r="10">
          <cell r="G10">
            <v>6522.4249650000002</v>
          </cell>
          <cell r="H10">
            <v>673.94840775000011</v>
          </cell>
          <cell r="I10">
            <v>0</v>
          </cell>
          <cell r="K10">
            <v>2670.0198836723998</v>
          </cell>
          <cell r="L10">
            <v>295.07237509860005</v>
          </cell>
        </row>
        <row r="11">
          <cell r="G11">
            <v>179.09760960000003</v>
          </cell>
          <cell r="H11">
            <v>0</v>
          </cell>
          <cell r="I11">
            <v>0</v>
          </cell>
          <cell r="K11">
            <v>219.94619239756801</v>
          </cell>
          <cell r="L11">
            <v>20.975912036352</v>
          </cell>
        </row>
        <row r="12">
          <cell r="G12">
            <v>1428.1886304</v>
          </cell>
          <cell r="H12">
            <v>0</v>
          </cell>
          <cell r="I12">
            <v>0</v>
          </cell>
          <cell r="K12">
            <v>1753.9298932216323</v>
          </cell>
          <cell r="L12">
            <v>167.26945239244802</v>
          </cell>
        </row>
        <row r="13">
          <cell r="G13">
            <v>2071.6300800000004</v>
          </cell>
          <cell r="H13">
            <v>0</v>
          </cell>
          <cell r="I13">
            <v>0</v>
          </cell>
          <cell r="K13">
            <v>2544.1274686464003</v>
          </cell>
          <cell r="L13">
            <v>242.62931496960002</v>
          </cell>
        </row>
        <row r="14">
          <cell r="G14">
            <v>1210.1600000000001</v>
          </cell>
          <cell r="H14">
            <v>0</v>
          </cell>
          <cell r="I14">
            <v>0</v>
          </cell>
          <cell r="K14">
            <v>1486.1732928000001</v>
          </cell>
          <cell r="L14">
            <v>141.73393920000001</v>
          </cell>
        </row>
        <row r="15">
          <cell r="G15">
            <v>3049.56738</v>
          </cell>
          <cell r="H15">
            <v>353.30643509999999</v>
          </cell>
          <cell r="I15">
            <v>0</v>
          </cell>
          <cell r="K15">
            <v>3745.1127080304004</v>
          </cell>
          <cell r="L15">
            <v>378.36371765159998</v>
          </cell>
        </row>
        <row r="16">
          <cell r="G16">
            <v>1928.7434880000001</v>
          </cell>
          <cell r="H16">
            <v>0</v>
          </cell>
          <cell r="I16">
            <v>0</v>
          </cell>
          <cell r="K16">
            <v>2368.6513027430401</v>
          </cell>
          <cell r="L16">
            <v>225.89443731456001</v>
          </cell>
        </row>
        <row r="17">
          <cell r="G17">
            <v>3857.4869760000001</v>
          </cell>
          <cell r="H17">
            <v>0</v>
          </cell>
          <cell r="I17">
            <v>0</v>
          </cell>
          <cell r="K17">
            <v>4737.3026054860802</v>
          </cell>
          <cell r="L17">
            <v>451.78887462912002</v>
          </cell>
        </row>
        <row r="18">
          <cell r="G18">
            <v>349.58757600000001</v>
          </cell>
          <cell r="H18">
            <v>0</v>
          </cell>
          <cell r="I18">
            <v>0</v>
          </cell>
          <cell r="K18">
            <v>429.32151033408002</v>
          </cell>
          <cell r="L18">
            <v>40.943696901119999</v>
          </cell>
        </row>
        <row r="19">
          <cell r="G19">
            <v>647.38440000000003</v>
          </cell>
          <cell r="H19">
            <v>0</v>
          </cell>
          <cell r="I19">
            <v>0</v>
          </cell>
          <cell r="K19">
            <v>795.03983395200009</v>
          </cell>
          <cell r="L19">
            <v>75.821660928</v>
          </cell>
        </row>
        <row r="20">
          <cell r="G20">
            <v>408.09</v>
          </cell>
          <cell r="H20">
            <v>318.94367399999999</v>
          </cell>
          <cell r="I20">
            <v>0</v>
          </cell>
          <cell r="J20">
            <v>198.09802908</v>
          </cell>
          <cell r="K20">
            <v>43.507672084799999</v>
          </cell>
          <cell r="L20">
            <v>2.0808616500000001</v>
          </cell>
        </row>
        <row r="21">
          <cell r="E21">
            <v>3213</v>
          </cell>
        </row>
        <row r="23">
          <cell r="E23">
            <v>3213</v>
          </cell>
        </row>
        <row r="26">
          <cell r="G26">
            <v>2583.1386000000002</v>
          </cell>
          <cell r="H26">
            <v>2433.0920841990001</v>
          </cell>
          <cell r="I26">
            <v>0</v>
          </cell>
          <cell r="K26">
            <v>3172.3008518880001</v>
          </cell>
          <cell r="L26">
            <v>448.52271788393995</v>
          </cell>
        </row>
        <row r="27">
          <cell r="G27">
            <v>2256.6713399999999</v>
          </cell>
          <cell r="H27">
            <v>5070.164021681001</v>
          </cell>
          <cell r="I27">
            <v>0</v>
          </cell>
          <cell r="K27">
            <v>2771.3729392272003</v>
          </cell>
          <cell r="L27">
            <v>568.51118864165994</v>
          </cell>
        </row>
        <row r="28">
          <cell r="G28">
            <v>363.76429320000005</v>
          </cell>
          <cell r="H28">
            <v>144.70679999999999</v>
          </cell>
          <cell r="I28">
            <v>0</v>
          </cell>
          <cell r="K28">
            <v>446.73165319305605</v>
          </cell>
          <cell r="L28">
            <v>51.286482019584</v>
          </cell>
        </row>
        <row r="29">
          <cell r="G29">
            <v>2446.8630822</v>
          </cell>
          <cell r="H29">
            <v>14472.226246300001</v>
          </cell>
          <cell r="I29">
            <v>0</v>
          </cell>
          <cell r="K29">
            <v>506.39</v>
          </cell>
          <cell r="L29">
            <v>251.07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5"/>
  <sheetViews>
    <sheetView tabSelected="1" workbookViewId="0">
      <selection activeCell="D49" sqref="D49"/>
    </sheetView>
  </sheetViews>
  <sheetFormatPr defaultRowHeight="15"/>
  <cols>
    <col min="1" max="1" width="4.28515625" customWidth="1"/>
    <col min="2" max="2" width="39" customWidth="1"/>
    <col min="3" max="3" width="16" customWidth="1"/>
    <col min="4" max="4" width="11" customWidth="1"/>
    <col min="5" max="5" width="11.7109375" customWidth="1"/>
    <col min="6" max="6" width="13" customWidth="1"/>
    <col min="8" max="8" width="10" bestFit="1" customWidth="1"/>
  </cols>
  <sheetData>
    <row r="1" spans="1:8" ht="12" customHeight="1">
      <c r="A1" s="101" t="s">
        <v>20</v>
      </c>
      <c r="B1" s="101"/>
      <c r="C1" s="101"/>
      <c r="D1" s="101"/>
      <c r="E1" s="101"/>
      <c r="F1" s="101"/>
    </row>
    <row r="2" spans="1:8" ht="12" customHeight="1">
      <c r="A2" s="101" t="s">
        <v>44</v>
      </c>
      <c r="B2" s="101"/>
      <c r="C2" s="101"/>
      <c r="D2" s="101"/>
      <c r="E2" s="101"/>
      <c r="F2" s="101"/>
    </row>
    <row r="3" spans="1:8" ht="3.75" customHeight="1" thickBot="1"/>
    <row r="4" spans="1:8" ht="10.5" customHeight="1" thickBot="1">
      <c r="A4" s="5" t="s">
        <v>0</v>
      </c>
      <c r="B4" s="6" t="s">
        <v>1</v>
      </c>
      <c r="C4" s="6" t="s">
        <v>2</v>
      </c>
      <c r="D4" s="7" t="s">
        <v>22</v>
      </c>
      <c r="E4" s="8"/>
      <c r="F4" s="9"/>
    </row>
    <row r="5" spans="1:8" ht="10.5" customHeight="1" thickBot="1">
      <c r="A5" s="10" t="s">
        <v>3</v>
      </c>
      <c r="B5" s="11" t="s">
        <v>4</v>
      </c>
      <c r="C5" s="12" t="s">
        <v>5</v>
      </c>
      <c r="D5" s="13" t="s">
        <v>45</v>
      </c>
      <c r="E5" s="14"/>
      <c r="F5" s="15"/>
    </row>
    <row r="6" spans="1:8" ht="10.5" customHeight="1" thickBot="1">
      <c r="A6" s="16" t="s">
        <v>6</v>
      </c>
      <c r="B6" s="17" t="s">
        <v>7</v>
      </c>
      <c r="C6" s="18" t="s">
        <v>5</v>
      </c>
      <c r="D6" s="13" t="s">
        <v>46</v>
      </c>
      <c r="E6" s="14"/>
      <c r="F6" s="15"/>
    </row>
    <row r="7" spans="1:8" ht="10.5" customHeight="1" thickBot="1">
      <c r="A7" s="10" t="s">
        <v>8</v>
      </c>
      <c r="B7" s="11" t="s">
        <v>9</v>
      </c>
      <c r="C7" s="12" t="s">
        <v>5</v>
      </c>
      <c r="D7" s="13" t="s">
        <v>47</v>
      </c>
      <c r="E7" s="14"/>
      <c r="F7" s="15"/>
    </row>
    <row r="8" spans="1:8" ht="10.5" customHeight="1" thickBot="1">
      <c r="A8" s="19" t="s">
        <v>23</v>
      </c>
      <c r="B8" s="20"/>
      <c r="C8" s="20"/>
      <c r="D8" s="20"/>
      <c r="E8" s="20"/>
      <c r="F8" s="21"/>
    </row>
    <row r="9" spans="1:8" ht="21" customHeight="1" thickBot="1">
      <c r="A9" s="10" t="s">
        <v>39</v>
      </c>
      <c r="B9" s="11" t="s">
        <v>48</v>
      </c>
      <c r="C9" s="12" t="s">
        <v>10</v>
      </c>
      <c r="D9" s="22">
        <v>242047.56</v>
      </c>
      <c r="E9" s="23"/>
      <c r="F9" s="24"/>
    </row>
    <row r="10" spans="1:8" ht="10.5" customHeight="1" thickBot="1">
      <c r="A10" s="16"/>
      <c r="B10" s="17" t="s">
        <v>24</v>
      </c>
      <c r="C10" s="18" t="s">
        <v>10</v>
      </c>
      <c r="D10" s="13">
        <v>0</v>
      </c>
      <c r="E10" s="14"/>
      <c r="F10" s="15"/>
    </row>
    <row r="11" spans="1:8" ht="10.5" customHeight="1" thickBot="1">
      <c r="A11" s="10"/>
      <c r="B11" s="11" t="s">
        <v>31</v>
      </c>
      <c r="C11" s="12" t="s">
        <v>10</v>
      </c>
      <c r="D11" s="22">
        <v>242047.56</v>
      </c>
      <c r="E11" s="23"/>
      <c r="F11" s="24"/>
    </row>
    <row r="12" spans="1:8" ht="21" customHeight="1" thickBot="1">
      <c r="A12" s="25" t="s">
        <v>40</v>
      </c>
      <c r="B12" s="26" t="s">
        <v>25</v>
      </c>
      <c r="C12" s="27" t="s">
        <v>10</v>
      </c>
      <c r="D12" s="22">
        <v>647784.37</v>
      </c>
      <c r="E12" s="23"/>
      <c r="F12" s="24"/>
    </row>
    <row r="13" spans="1:8" ht="10.5" customHeight="1" thickBot="1">
      <c r="A13" s="25"/>
      <c r="B13" s="26" t="s">
        <v>26</v>
      </c>
      <c r="C13" s="27" t="s">
        <v>10</v>
      </c>
      <c r="D13" s="22">
        <f>D12*F32/D28</f>
        <v>515590.85159289557</v>
      </c>
      <c r="E13" s="23"/>
      <c r="F13" s="24"/>
    </row>
    <row r="14" spans="1:8" ht="10.5" customHeight="1" thickBot="1">
      <c r="A14" s="25"/>
      <c r="B14" s="26" t="s">
        <v>27</v>
      </c>
      <c r="C14" s="27" t="s">
        <v>10</v>
      </c>
      <c r="D14" s="22">
        <f>F53*D12/D28</f>
        <v>40889.258758317454</v>
      </c>
      <c r="E14" s="23"/>
      <c r="F14" s="24"/>
      <c r="H14" s="2"/>
    </row>
    <row r="15" spans="1:8" ht="10.5" customHeight="1" thickBot="1">
      <c r="A15" s="25"/>
      <c r="B15" s="26" t="s">
        <v>28</v>
      </c>
      <c r="C15" s="27" t="s">
        <v>10</v>
      </c>
      <c r="D15" s="22">
        <f>D12*F31/D28</f>
        <v>91304.259648787061</v>
      </c>
      <c r="E15" s="23"/>
      <c r="F15" s="24"/>
    </row>
    <row r="16" spans="1:8" ht="10.5" customHeight="1" thickBot="1">
      <c r="A16" s="16" t="s">
        <v>11</v>
      </c>
      <c r="B16" s="17" t="s">
        <v>19</v>
      </c>
      <c r="C16" s="18" t="s">
        <v>10</v>
      </c>
      <c r="D16" s="22">
        <v>593373.91</v>
      </c>
      <c r="E16" s="23"/>
      <c r="F16" s="24"/>
    </row>
    <row r="17" spans="1:7" ht="10.5" customHeight="1" thickBot="1">
      <c r="A17" s="28"/>
      <c r="B17" s="29" t="s">
        <v>29</v>
      </c>
      <c r="C17" s="30" t="s">
        <v>10</v>
      </c>
      <c r="D17" s="22">
        <v>593373.91</v>
      </c>
      <c r="E17" s="23"/>
      <c r="F17" s="24"/>
    </row>
    <row r="18" spans="1:7" ht="10.5" customHeight="1" thickBot="1">
      <c r="A18" s="16"/>
      <c r="B18" s="31" t="s">
        <v>30</v>
      </c>
      <c r="C18" s="18" t="s">
        <v>10</v>
      </c>
      <c r="D18" s="13">
        <v>0</v>
      </c>
      <c r="E18" s="14"/>
      <c r="F18" s="15"/>
    </row>
    <row r="19" spans="1:7" ht="10.5" customHeight="1" thickBot="1">
      <c r="A19" s="28"/>
      <c r="B19" s="29" t="s">
        <v>13</v>
      </c>
      <c r="C19" s="30" t="s">
        <v>10</v>
      </c>
      <c r="D19" s="13">
        <v>0</v>
      </c>
      <c r="E19" s="14"/>
      <c r="F19" s="15"/>
    </row>
    <row r="20" spans="1:7" ht="10.5" customHeight="1" thickBot="1">
      <c r="A20" s="16"/>
      <c r="B20" s="32" t="s">
        <v>14</v>
      </c>
      <c r="C20" s="18" t="s">
        <v>10</v>
      </c>
      <c r="D20" s="13">
        <v>0</v>
      </c>
      <c r="E20" s="14"/>
      <c r="F20" s="15"/>
    </row>
    <row r="21" spans="1:7" ht="10.5" customHeight="1" thickBot="1">
      <c r="A21" s="10"/>
      <c r="B21" s="33" t="s">
        <v>15</v>
      </c>
      <c r="C21" s="12" t="s">
        <v>10</v>
      </c>
      <c r="D21" s="13">
        <v>0</v>
      </c>
      <c r="E21" s="14"/>
      <c r="F21" s="15"/>
    </row>
    <row r="22" spans="1:7" ht="10.5" customHeight="1" thickBot="1">
      <c r="A22" s="10" t="s">
        <v>12</v>
      </c>
      <c r="B22" s="11" t="s">
        <v>16</v>
      </c>
      <c r="C22" s="12" t="s">
        <v>10</v>
      </c>
      <c r="D22" s="34">
        <v>593373.91</v>
      </c>
      <c r="E22" s="35"/>
      <c r="F22" s="36"/>
    </row>
    <row r="23" spans="1:7" ht="21" customHeight="1" thickBot="1">
      <c r="A23" s="10" t="s">
        <v>41</v>
      </c>
      <c r="B23" s="11" t="s">
        <v>49</v>
      </c>
      <c r="C23" s="12" t="s">
        <v>10</v>
      </c>
      <c r="D23" s="22">
        <f>D9+D12-D16</f>
        <v>296458.0199999999</v>
      </c>
      <c r="E23" s="23"/>
      <c r="F23" s="24"/>
    </row>
    <row r="24" spans="1:7" ht="10.5" customHeight="1" thickBot="1">
      <c r="A24" s="10"/>
      <c r="B24" s="11" t="s">
        <v>24</v>
      </c>
      <c r="C24" s="12" t="s">
        <v>10</v>
      </c>
      <c r="D24" s="13">
        <v>0</v>
      </c>
      <c r="E24" s="14"/>
      <c r="F24" s="15"/>
    </row>
    <row r="25" spans="1:7" ht="10.5" customHeight="1" thickBot="1">
      <c r="A25" s="10"/>
      <c r="B25" s="11" t="s">
        <v>31</v>
      </c>
      <c r="C25" s="12" t="s">
        <v>10</v>
      </c>
      <c r="D25" s="22">
        <v>296458.02</v>
      </c>
      <c r="E25" s="23"/>
      <c r="F25" s="24"/>
    </row>
    <row r="26" spans="1:7" ht="10.5" customHeight="1" thickBot="1">
      <c r="A26" s="19" t="s">
        <v>21</v>
      </c>
      <c r="B26" s="20"/>
      <c r="C26" s="20"/>
      <c r="D26" s="20"/>
      <c r="E26" s="20"/>
      <c r="F26" s="21"/>
    </row>
    <row r="27" spans="1:7" ht="10.5" customHeight="1" thickBot="1">
      <c r="A27" s="37" t="s">
        <v>42</v>
      </c>
      <c r="B27" s="38" t="s">
        <v>17</v>
      </c>
      <c r="C27" s="39" t="s">
        <v>5</v>
      </c>
      <c r="D27" s="40" t="s">
        <v>32</v>
      </c>
      <c r="E27" s="41"/>
      <c r="F27" s="42"/>
    </row>
    <row r="28" spans="1:7" ht="10.5" customHeight="1" thickBot="1">
      <c r="A28" s="43" t="s">
        <v>43</v>
      </c>
      <c r="B28" s="44" t="s">
        <v>18</v>
      </c>
      <c r="C28" s="45" t="s">
        <v>10</v>
      </c>
      <c r="D28" s="46">
        <v>601802.62547163607</v>
      </c>
      <c r="E28" s="47"/>
      <c r="F28" s="48"/>
    </row>
    <row r="29" spans="1:7" ht="10.5" customHeight="1" thickBot="1">
      <c r="A29" s="19" t="s">
        <v>38</v>
      </c>
      <c r="B29" s="20"/>
      <c r="C29" s="20"/>
      <c r="D29" s="20"/>
      <c r="E29" s="20"/>
      <c r="F29" s="21"/>
      <c r="G29" t="s">
        <v>37</v>
      </c>
    </row>
    <row r="30" spans="1:7" ht="10.5" customHeight="1">
      <c r="A30" s="49" t="s">
        <v>33</v>
      </c>
      <c r="B30" s="50" t="s">
        <v>34</v>
      </c>
      <c r="C30" s="50" t="s">
        <v>35</v>
      </c>
      <c r="D30" s="51" t="s">
        <v>105</v>
      </c>
      <c r="E30" s="51" t="s">
        <v>106</v>
      </c>
      <c r="F30" s="52" t="s">
        <v>36</v>
      </c>
    </row>
    <row r="31" spans="1:7" ht="10.5" customHeight="1">
      <c r="A31" s="89" t="s">
        <v>55</v>
      </c>
      <c r="B31" s="53" t="s">
        <v>56</v>
      </c>
      <c r="C31" s="54" t="s">
        <v>100</v>
      </c>
      <c r="D31" s="55">
        <v>3213</v>
      </c>
      <c r="E31" s="56">
        <v>12</v>
      </c>
      <c r="F31" s="90">
        <f>PRODUCT([1]Работы!E3,[1]Работы!F3,2.2)</f>
        <v>84823.200000000012</v>
      </c>
    </row>
    <row r="32" spans="1:7" ht="10.5" customHeight="1">
      <c r="A32" s="89" t="s">
        <v>57</v>
      </c>
      <c r="B32" s="57" t="s">
        <v>58</v>
      </c>
      <c r="C32" s="58"/>
      <c r="D32" s="58"/>
      <c r="E32" s="58"/>
      <c r="F32" s="91">
        <f>SUM(F33:F52)</f>
        <v>478992.61317120265</v>
      </c>
    </row>
    <row r="33" spans="1:6" ht="10.5" customHeight="1">
      <c r="A33" s="92">
        <v>1</v>
      </c>
      <c r="B33" s="59" t="s">
        <v>59</v>
      </c>
      <c r="C33" s="54" t="s">
        <v>101</v>
      </c>
      <c r="D33" s="55">
        <v>3213</v>
      </c>
      <c r="E33" s="56">
        <v>12</v>
      </c>
      <c r="F33" s="93">
        <f>PRODUCT([1]Работы!E5:F5,2.79)</f>
        <v>107571.24</v>
      </c>
    </row>
    <row r="34" spans="1:6" ht="10.5" customHeight="1">
      <c r="A34" s="94">
        <v>2</v>
      </c>
      <c r="B34" s="60" t="s">
        <v>60</v>
      </c>
      <c r="C34" s="56" t="s">
        <v>61</v>
      </c>
      <c r="D34" s="56">
        <v>40</v>
      </c>
      <c r="E34" s="56">
        <v>1</v>
      </c>
      <c r="F34" s="95">
        <f>SUM([1]Работы!G6,[1]Работы!H6,[1]Работы!I6,[1]Работы!K6,[1]Работы!L6)</f>
        <v>12839.690212624</v>
      </c>
    </row>
    <row r="35" spans="1:6" ht="10.5" customHeight="1">
      <c r="A35" s="92">
        <v>3</v>
      </c>
      <c r="B35" s="60" t="s">
        <v>62</v>
      </c>
      <c r="C35" s="56" t="s">
        <v>63</v>
      </c>
      <c r="D35" s="56">
        <v>0.12</v>
      </c>
      <c r="E35" s="56">
        <v>1</v>
      </c>
      <c r="F35" s="95">
        <f>SUM([1]Работы!G7,[1]Работы!H7,[1]Работы!I7,[1]Работы!K7,[1]Работы!L7)</f>
        <v>17808.896286315219</v>
      </c>
    </row>
    <row r="36" spans="1:6" ht="10.5" customHeight="1">
      <c r="A36" s="92">
        <v>4</v>
      </c>
      <c r="B36" s="60" t="s">
        <v>64</v>
      </c>
      <c r="C36" s="56" t="s">
        <v>65</v>
      </c>
      <c r="D36" s="56">
        <v>1</v>
      </c>
      <c r="E36" s="56">
        <v>1</v>
      </c>
      <c r="F36" s="95">
        <f>SUM([1]Работы!G8,[1]Работы!H8,[1]Работы!I8,[1]Работы!K8,[1]Работы!L8)</f>
        <v>1346.2170321600001</v>
      </c>
    </row>
    <row r="37" spans="1:6" ht="10.5" customHeight="1">
      <c r="A37" s="94">
        <v>5</v>
      </c>
      <c r="B37" s="61" t="s">
        <v>66</v>
      </c>
      <c r="C37" s="62" t="s">
        <v>67</v>
      </c>
      <c r="D37" s="62">
        <v>0.01</v>
      </c>
      <c r="E37" s="62">
        <v>14</v>
      </c>
      <c r="F37" s="95">
        <f>SUM([1]Работы!G9,[1]Работы!H9,[1]Работы!I9,[1]Работы!K9,[1]Работы!L9)</f>
        <v>2638.5853830336005</v>
      </c>
    </row>
    <row r="38" spans="1:6" ht="21" customHeight="1">
      <c r="A38" s="92">
        <v>6</v>
      </c>
      <c r="B38" s="60" t="s">
        <v>68</v>
      </c>
      <c r="C38" s="56" t="s">
        <v>69</v>
      </c>
      <c r="D38" s="56">
        <v>0.1</v>
      </c>
      <c r="E38" s="56">
        <v>15</v>
      </c>
      <c r="F38" s="95">
        <f>SUM([1]Работы!G10,[1]Работы!H10,[1]Работы!I10,[1]Работы!K10,[1]Работы!L10)</f>
        <v>10161.465631521</v>
      </c>
    </row>
    <row r="39" spans="1:6" ht="21" customHeight="1">
      <c r="A39" s="92">
        <v>7</v>
      </c>
      <c r="B39" s="60" t="s">
        <v>70</v>
      </c>
      <c r="C39" s="56" t="s">
        <v>71</v>
      </c>
      <c r="D39" s="56">
        <v>3.2</v>
      </c>
      <c r="E39" s="56">
        <v>1</v>
      </c>
      <c r="F39" s="95">
        <f>SUM([1]Работы!G11,[1]Работы!H11,[1]Работы!I11,[1]Работы!K11,[1]Работы!L11)</f>
        <v>420.01971403392002</v>
      </c>
    </row>
    <row r="40" spans="1:6" ht="21" customHeight="1">
      <c r="A40" s="94">
        <v>8</v>
      </c>
      <c r="B40" s="60" t="s">
        <v>72</v>
      </c>
      <c r="C40" s="56" t="s">
        <v>71</v>
      </c>
      <c r="D40" s="56">
        <v>3.2</v>
      </c>
      <c r="E40" s="56">
        <v>1</v>
      </c>
      <c r="F40" s="95">
        <f>SUM([1]Работы!G12,[1]Работы!H12,[1]Работы!I12,[1]Работы!K12,[1]Работы!L12)</f>
        <v>3349.3879760140803</v>
      </c>
    </row>
    <row r="41" spans="1:6" ht="21" customHeight="1">
      <c r="A41" s="92">
        <v>9</v>
      </c>
      <c r="B41" s="60" t="s">
        <v>73</v>
      </c>
      <c r="C41" s="56" t="s">
        <v>71</v>
      </c>
      <c r="D41" s="56">
        <v>3.2</v>
      </c>
      <c r="E41" s="56">
        <v>1</v>
      </c>
      <c r="F41" s="95">
        <f>SUM([1]Работы!G13,[1]Работы!H13,[1]Работы!I13,[1]Работы!K13,[1]Работы!L13)</f>
        <v>4858.3868636160014</v>
      </c>
    </row>
    <row r="42" spans="1:6" ht="10.5" customHeight="1">
      <c r="A42" s="92">
        <v>10</v>
      </c>
      <c r="B42" s="60" t="s">
        <v>74</v>
      </c>
      <c r="C42" s="56" t="s">
        <v>75</v>
      </c>
      <c r="D42" s="56">
        <v>1</v>
      </c>
      <c r="E42" s="56">
        <v>1</v>
      </c>
      <c r="F42" s="95">
        <f>SUM([1]Работы!G14,[1]Работы!H14,[1]Работы!I14,[1]Работы!K14,[1]Работы!L14)</f>
        <v>2838.0672319999999</v>
      </c>
    </row>
    <row r="43" spans="1:6" ht="21" customHeight="1">
      <c r="A43" s="94">
        <v>11</v>
      </c>
      <c r="B43" s="60" t="s">
        <v>76</v>
      </c>
      <c r="C43" s="56" t="s">
        <v>77</v>
      </c>
      <c r="D43" s="56">
        <v>0.1</v>
      </c>
      <c r="E43" s="56">
        <v>6</v>
      </c>
      <c r="F43" s="95">
        <f>SUM([1]Работы!G15,[1]Работы!H15,[1]Работы!I15,[1]Работы!K15,[1]Работы!L15)</f>
        <v>7526.3502407820006</v>
      </c>
    </row>
    <row r="44" spans="1:6" ht="21" customHeight="1">
      <c r="A44" s="92">
        <v>12</v>
      </c>
      <c r="B44" s="60" t="s">
        <v>78</v>
      </c>
      <c r="C44" s="56" t="s">
        <v>79</v>
      </c>
      <c r="D44" s="56">
        <v>3.2</v>
      </c>
      <c r="E44" s="56">
        <v>1</v>
      </c>
      <c r="F44" s="95">
        <f>SUM([1]Работы!G16,[1]Работы!H16,[1]Работы!I16,[1]Работы!K16,[1]Работы!L16)</f>
        <v>4523.2892280575998</v>
      </c>
    </row>
    <row r="45" spans="1:6" ht="21" customHeight="1">
      <c r="A45" s="92">
        <v>13</v>
      </c>
      <c r="B45" s="60" t="s">
        <v>80</v>
      </c>
      <c r="C45" s="56" t="s">
        <v>79</v>
      </c>
      <c r="D45" s="56">
        <v>3.2</v>
      </c>
      <c r="E45" s="56">
        <v>2</v>
      </c>
      <c r="F45" s="95">
        <f>SUM([1]Работы!G17,[1]Работы!H17,[1]Работы!I17,[1]Работы!K17,[1]Работы!L17)</f>
        <v>9046.5784561151995</v>
      </c>
    </row>
    <row r="46" spans="1:6" ht="21" customHeight="1">
      <c r="A46" s="94">
        <v>14</v>
      </c>
      <c r="B46" s="60" t="s">
        <v>81</v>
      </c>
      <c r="C46" s="56" t="s">
        <v>82</v>
      </c>
      <c r="D46" s="56">
        <v>0.24</v>
      </c>
      <c r="E46" s="56">
        <v>1</v>
      </c>
      <c r="F46" s="95">
        <f>SUM([1]Работы!G18,[1]Работы!H18,[1]Работы!I18,[1]Работы!K18,[1]Работы!L18)</f>
        <v>819.85278323520004</v>
      </c>
    </row>
    <row r="47" spans="1:6" ht="21" customHeight="1">
      <c r="A47" s="92">
        <v>15</v>
      </c>
      <c r="B47" s="60" t="s">
        <v>83</v>
      </c>
      <c r="C47" s="56" t="s">
        <v>108</v>
      </c>
      <c r="D47" s="56">
        <v>1</v>
      </c>
      <c r="E47" s="56">
        <v>1</v>
      </c>
      <c r="F47" s="95">
        <f>SUM([1]Работы!G19,[1]Работы!H19,[1]Работы!I19,[1]Работы!K19,[1]Работы!L19)</f>
        <v>1518.2458948800002</v>
      </c>
    </row>
    <row r="48" spans="1:6" ht="21" customHeight="1">
      <c r="A48" s="92">
        <v>16</v>
      </c>
      <c r="B48" s="63" t="s">
        <v>84</v>
      </c>
      <c r="C48" s="64" t="s">
        <v>107</v>
      </c>
      <c r="D48" s="64">
        <v>1</v>
      </c>
      <c r="E48" s="64">
        <v>1</v>
      </c>
      <c r="F48" s="96">
        <f>SUM([1]Работы!G20:L20)</f>
        <v>970.72023681480005</v>
      </c>
    </row>
    <row r="49" spans="1:8" ht="10.5" customHeight="1">
      <c r="A49" s="94">
        <v>17</v>
      </c>
      <c r="B49" s="60" t="s">
        <v>85</v>
      </c>
      <c r="C49" s="54" t="s">
        <v>102</v>
      </c>
      <c r="D49" s="55">
        <v>3213</v>
      </c>
      <c r="E49" s="56">
        <v>247</v>
      </c>
      <c r="F49" s="95">
        <f>PRODUCT([1]Работы!E21,3.15,12)</f>
        <v>121451.4</v>
      </c>
    </row>
    <row r="50" spans="1:8" ht="10.5" customHeight="1">
      <c r="A50" s="92">
        <v>18</v>
      </c>
      <c r="B50" s="60" t="s">
        <v>86</v>
      </c>
      <c r="C50" s="54" t="s">
        <v>103</v>
      </c>
      <c r="D50" s="55">
        <v>3213</v>
      </c>
      <c r="E50" s="56">
        <v>365</v>
      </c>
      <c r="F50" s="95">
        <f>PRODUCT(3213,1.95,12)</f>
        <v>75184.2</v>
      </c>
    </row>
    <row r="51" spans="1:8" ht="10.5" customHeight="1">
      <c r="A51" s="92">
        <v>19</v>
      </c>
      <c r="B51" s="60" t="s">
        <v>87</v>
      </c>
      <c r="C51" s="54" t="s">
        <v>104</v>
      </c>
      <c r="D51" s="55">
        <v>3213</v>
      </c>
      <c r="E51" s="56">
        <v>48</v>
      </c>
      <c r="F51" s="95">
        <f>PRODUCT([1]Работы!E23,1.64,12)</f>
        <v>63231.839999999997</v>
      </c>
    </row>
    <row r="52" spans="1:8" ht="10.5" customHeight="1">
      <c r="A52" s="94">
        <v>20</v>
      </c>
      <c r="B52" s="60" t="s">
        <v>88</v>
      </c>
      <c r="C52" s="60"/>
      <c r="D52" s="55"/>
      <c r="E52" s="56"/>
      <c r="F52" s="95">
        <v>30888.18</v>
      </c>
    </row>
    <row r="53" spans="1:8" ht="10.5" customHeight="1">
      <c r="A53" s="97" t="s">
        <v>89</v>
      </c>
      <c r="B53" s="65" t="s">
        <v>90</v>
      </c>
      <c r="C53" s="66"/>
      <c r="D53" s="66"/>
      <c r="E53" s="66"/>
      <c r="F53" s="98">
        <f>SUM(F54:F57)</f>
        <v>37986.812300433448</v>
      </c>
    </row>
    <row r="54" spans="1:8" ht="10.5" customHeight="1">
      <c r="A54" s="94">
        <v>1</v>
      </c>
      <c r="B54" s="60" t="s">
        <v>91</v>
      </c>
      <c r="C54" s="56" t="s">
        <v>92</v>
      </c>
      <c r="D54" s="56">
        <v>0.01</v>
      </c>
      <c r="E54" s="56">
        <v>9</v>
      </c>
      <c r="F54" s="95">
        <f>SUM([1]Работы!G26,[1]Работы!H26,[1]Работы!I26,[1]Работы!K26,[1]Работы!L26)</f>
        <v>8637.0542539709404</v>
      </c>
    </row>
    <row r="55" spans="1:8" ht="10.5" customHeight="1">
      <c r="A55" s="94">
        <v>2</v>
      </c>
      <c r="B55" s="60" t="s">
        <v>93</v>
      </c>
      <c r="C55" s="56" t="s">
        <v>94</v>
      </c>
      <c r="D55" s="56">
        <v>0.01</v>
      </c>
      <c r="E55" s="56">
        <v>22</v>
      </c>
      <c r="F55" s="95">
        <f>SUM([1]Работы!G27,[1]Работы!H27,[1]Работы!I27,[1]Работы!K27,[1]Работы!L27)</f>
        <v>10666.719489549861</v>
      </c>
    </row>
    <row r="56" spans="1:8" ht="10.5" customHeight="1">
      <c r="A56" s="94">
        <v>3</v>
      </c>
      <c r="B56" s="60" t="s">
        <v>95</v>
      </c>
      <c r="C56" s="56" t="s">
        <v>96</v>
      </c>
      <c r="D56" s="56">
        <v>0.01</v>
      </c>
      <c r="E56" s="56">
        <v>7</v>
      </c>
      <c r="F56" s="95">
        <f>SUM([1]Работы!G28,[1]Работы!H28,[1]Работы!I28,[1]Работы!K28,[1]Работы!L28)</f>
        <v>1006.48922841264</v>
      </c>
      <c r="H56" s="3"/>
    </row>
    <row r="57" spans="1:8" ht="10.5" customHeight="1">
      <c r="A57" s="94">
        <v>4</v>
      </c>
      <c r="B57" s="63" t="s">
        <v>97</v>
      </c>
      <c r="C57" s="64" t="s">
        <v>98</v>
      </c>
      <c r="D57" s="64">
        <v>0.46</v>
      </c>
      <c r="E57" s="64">
        <v>1</v>
      </c>
      <c r="F57" s="99">
        <f>SUM([1]Работы!G29,[1]Работы!H29,[1]Работы!I29,[1]Работы!K29,[1]Работы!L29)</f>
        <v>17676.549328500001</v>
      </c>
    </row>
    <row r="58" spans="1:8" ht="10.5" customHeight="1" thickBot="1">
      <c r="A58" s="100" t="s">
        <v>99</v>
      </c>
      <c r="B58" s="67"/>
      <c r="C58" s="67"/>
      <c r="D58" s="67"/>
      <c r="E58" s="67"/>
      <c r="F58" s="98">
        <f>SUM(F31,F32,F53)</f>
        <v>601802.62547163607</v>
      </c>
    </row>
    <row r="59" spans="1:8" ht="10.5" customHeight="1" thickBot="1">
      <c r="A59" s="68" t="s">
        <v>50</v>
      </c>
      <c r="B59" s="69"/>
      <c r="C59" s="69"/>
      <c r="D59" s="69"/>
      <c r="E59" s="69"/>
      <c r="F59" s="70"/>
    </row>
    <row r="60" spans="1:8" ht="10.5" customHeight="1">
      <c r="A60" s="71" t="s">
        <v>3</v>
      </c>
      <c r="B60" s="72" t="s">
        <v>51</v>
      </c>
      <c r="C60" s="73" t="s">
        <v>52</v>
      </c>
      <c r="D60" s="74">
        <v>106</v>
      </c>
      <c r="E60" s="75"/>
      <c r="F60" s="76"/>
    </row>
    <row r="61" spans="1:8" ht="10.5" customHeight="1">
      <c r="A61" s="77" t="s">
        <v>6</v>
      </c>
      <c r="B61" s="78" t="s">
        <v>53</v>
      </c>
      <c r="C61" s="79" t="s">
        <v>52</v>
      </c>
      <c r="D61" s="80">
        <v>3</v>
      </c>
      <c r="E61" s="81"/>
      <c r="F61" s="82"/>
    </row>
    <row r="62" spans="1:8" ht="21" customHeight="1" thickBot="1">
      <c r="A62" s="83" t="s">
        <v>8</v>
      </c>
      <c r="B62" s="84" t="s">
        <v>54</v>
      </c>
      <c r="C62" s="85" t="s">
        <v>10</v>
      </c>
      <c r="D62" s="86">
        <v>81765.75</v>
      </c>
      <c r="E62" s="87"/>
      <c r="F62" s="88"/>
    </row>
    <row r="63" spans="1:8" ht="3.75" customHeight="1">
      <c r="A63" s="1"/>
      <c r="B63" s="1"/>
      <c r="C63" s="1"/>
      <c r="D63" s="1"/>
      <c r="E63" s="1"/>
      <c r="F63" s="1"/>
    </row>
    <row r="64" spans="1:8" ht="11.25" customHeight="1">
      <c r="A64" s="1"/>
      <c r="B64" s="1"/>
      <c r="C64" s="1"/>
      <c r="D64" s="4" t="s">
        <v>20</v>
      </c>
      <c r="E64" s="4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79" spans="1:6">
      <c r="A79" s="1"/>
      <c r="B79" s="1"/>
      <c r="C79" s="1"/>
      <c r="D79" s="1"/>
      <c r="E79" s="1"/>
      <c r="F79" s="1"/>
    </row>
    <row r="80" spans="1:6">
      <c r="A80" s="1"/>
      <c r="B80" s="1"/>
      <c r="C80" s="1"/>
      <c r="D80" s="1"/>
      <c r="E80" s="1"/>
      <c r="F80" s="1"/>
    </row>
    <row r="81" spans="1:6">
      <c r="A81" s="1"/>
      <c r="B81" s="1"/>
      <c r="C81" s="1"/>
      <c r="D81" s="1"/>
      <c r="E81" s="1"/>
      <c r="F81" s="1"/>
    </row>
    <row r="82" spans="1:6">
      <c r="A82" s="1"/>
      <c r="B82" s="1"/>
      <c r="C82" s="1"/>
      <c r="D82" s="1"/>
      <c r="E82" s="1"/>
      <c r="F82" s="1"/>
    </row>
    <row r="112" spans="2:5">
      <c r="B112" s="1"/>
      <c r="C112" s="1"/>
      <c r="D112" s="1"/>
      <c r="E112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  <row r="120" spans="2:5">
      <c r="B120" s="1"/>
      <c r="C120" s="1"/>
      <c r="D120" s="1"/>
      <c r="E120" s="1"/>
    </row>
    <row r="121" spans="2:5">
      <c r="B121" s="1"/>
      <c r="C121" s="1"/>
      <c r="D121" s="1"/>
      <c r="E121" s="1"/>
    </row>
    <row r="122" spans="2:5">
      <c r="B122" s="1"/>
      <c r="C122" s="1"/>
      <c r="D122" s="1"/>
      <c r="E122" s="1"/>
    </row>
    <row r="123" spans="2:5">
      <c r="B123" s="1"/>
      <c r="C123" s="1"/>
      <c r="D123" s="1"/>
      <c r="E123" s="1"/>
    </row>
    <row r="124" spans="2:5">
      <c r="B124" s="1"/>
      <c r="C124" s="1"/>
      <c r="D124" s="1"/>
      <c r="E124" s="1"/>
    </row>
    <row r="125" spans="2:5">
      <c r="B125" s="1"/>
      <c r="C125" s="1"/>
      <c r="D125" s="1"/>
      <c r="E125" s="1"/>
    </row>
  </sheetData>
  <mergeCells count="33">
    <mergeCell ref="D24:F24"/>
    <mergeCell ref="D25:F25"/>
    <mergeCell ref="D13:F13"/>
    <mergeCell ref="D14:F14"/>
    <mergeCell ref="A59:F59"/>
    <mergeCell ref="D15:F15"/>
    <mergeCell ref="D16:F16"/>
    <mergeCell ref="D17:F17"/>
    <mergeCell ref="D18:F18"/>
    <mergeCell ref="D19:F19"/>
    <mergeCell ref="D20:F20"/>
    <mergeCell ref="D27:F27"/>
    <mergeCell ref="D28:F28"/>
    <mergeCell ref="A29:F29"/>
    <mergeCell ref="D21:F21"/>
    <mergeCell ref="D22:F22"/>
    <mergeCell ref="D23:F23"/>
    <mergeCell ref="D60:F60"/>
    <mergeCell ref="D61:F61"/>
    <mergeCell ref="D62:F62"/>
    <mergeCell ref="D64:E64"/>
    <mergeCell ref="A1:F1"/>
    <mergeCell ref="A2:F2"/>
    <mergeCell ref="A8:F8"/>
    <mergeCell ref="A26:F26"/>
    <mergeCell ref="D5:F5"/>
    <mergeCell ref="D6:F6"/>
    <mergeCell ref="D7:F7"/>
    <mergeCell ref="D4:F4"/>
    <mergeCell ref="D9:F9"/>
    <mergeCell ref="D10:F10"/>
    <mergeCell ref="D11:F11"/>
    <mergeCell ref="D12:F12"/>
  </mergeCells>
  <pageMargins left="0.39370078740157483" right="0.39370078740157483" top="0.19685039370078741" bottom="0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Тимирязева 3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2019-03-26T11:05:19Z</dcterms:modified>
</cp:coreProperties>
</file>