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Свободы 54" sheetId="1" r:id="rId1"/>
    <sheet name="Лист2" sheetId="2" r:id="rId2"/>
    <sheet name="Лист3" sheetId="3" r:id="rId3"/>
  </sheets>
  <externalReferences>
    <externalReference r:id="rId4"/>
  </externalReferences>
  <calcPr calcId="124519"/>
</workbook>
</file>

<file path=xl/calcChain.xml><?xml version="1.0" encoding="utf-8"?>
<calcChain xmlns="http://schemas.openxmlformats.org/spreadsheetml/2006/main">
  <c r="D15" i="1"/>
  <c r="D14"/>
  <c r="D13"/>
  <c r="F31"/>
  <c r="F33"/>
  <c r="F32" s="1"/>
  <c r="F34"/>
  <c r="F35"/>
  <c r="F36"/>
  <c r="F37"/>
  <c r="F38"/>
  <c r="F39"/>
  <c r="F40"/>
  <c r="F41"/>
  <c r="F42"/>
  <c r="F43"/>
  <c r="F44"/>
  <c r="F45"/>
  <c r="F46"/>
  <c r="F47"/>
  <c r="F48"/>
  <c r="F49"/>
  <c r="F50"/>
  <c r="F54"/>
  <c r="F53" s="1"/>
  <c r="F55"/>
  <c r="F56"/>
  <c r="F57"/>
  <c r="F58"/>
  <c r="D23"/>
  <c r="F59" l="1"/>
</calcChain>
</file>

<file path=xl/sharedStrings.xml><?xml version="1.0" encoding="utf-8"?>
<sst xmlns="http://schemas.openxmlformats.org/spreadsheetml/2006/main" count="141" uniqueCount="110">
  <si>
    <t>N пп</t>
  </si>
  <si>
    <t>Наименование параметра</t>
  </si>
  <si>
    <t>Единица измерения</t>
  </si>
  <si>
    <t>1.</t>
  </si>
  <si>
    <t>Дата заполнения/ внесения изменений</t>
  </si>
  <si>
    <t>-</t>
  </si>
  <si>
    <t>2.</t>
  </si>
  <si>
    <t>Дата начала отчетного периода</t>
  </si>
  <si>
    <t>3.</t>
  </si>
  <si>
    <t>Дата конца отчетного периода</t>
  </si>
  <si>
    <t>руб.</t>
  </si>
  <si>
    <t>6.</t>
  </si>
  <si>
    <t>7.</t>
  </si>
  <si>
    <t>- субсидий</t>
  </si>
  <si>
    <t>- денежных средств от использования общего имущества</t>
  </si>
  <si>
    <t>- прочие поступления</t>
  </si>
  <si>
    <t>Всего денежных средств с учетом остатков</t>
  </si>
  <si>
    <t>Наименование работ (услуг)</t>
  </si>
  <si>
    <t>Годовая фактическая стоимость работ (услуг)</t>
  </si>
  <si>
    <t>Получено денежных средств, в том числе:</t>
  </si>
  <si>
    <t>ООО "КП "Альтернатива"</t>
  </si>
  <si>
    <t>Выполненные работы (оказанные услуги) по содержанию общего имущества и текущему ремонту в отчетном периоде</t>
  </si>
  <si>
    <t>Значение</t>
  </si>
  <si>
    <t xml:space="preserve">Общая информация о выполняемых работах (оказываемых услугах) по содержанию и текущему ремонту общего имущества </t>
  </si>
  <si>
    <t xml:space="preserve"> - переплата потребителями</t>
  </si>
  <si>
    <t>Начислено за услуги (работы) по содержанию и текущему ремонту, в том числе:</t>
  </si>
  <si>
    <t xml:space="preserve"> - за содержание дома</t>
  </si>
  <si>
    <t xml:space="preserve"> - за текущий ремонт</t>
  </si>
  <si>
    <t xml:space="preserve"> - за услуги управления</t>
  </si>
  <si>
    <t xml:space="preserve"> - денежных средств от потребителей</t>
  </si>
  <si>
    <t xml:space="preserve"> - целевых взносов от потребителей</t>
  </si>
  <si>
    <t xml:space="preserve"> - задолженность потребителей</t>
  </si>
  <si>
    <t>Управление жилым домом</t>
  </si>
  <si>
    <t>№пп</t>
  </si>
  <si>
    <t>Работа</t>
  </si>
  <si>
    <t>Измеритель</t>
  </si>
  <si>
    <t>Периодичность в год</t>
  </si>
  <si>
    <t>Стоимость, руб.</t>
  </si>
  <si>
    <t xml:space="preserve"> </t>
  </si>
  <si>
    <t>Детальный перечень выполненных работ (оказанных услуг) - Управление жилым домом</t>
  </si>
  <si>
    <t>4.</t>
  </si>
  <si>
    <t>5.</t>
  </si>
  <si>
    <t>8.</t>
  </si>
  <si>
    <t>9.</t>
  </si>
  <si>
    <t>10.</t>
  </si>
  <si>
    <t>Отчет об исполнении управляющей организацией договора управления Свободы д. 54</t>
  </si>
  <si>
    <t>20 марта 2019 года</t>
  </si>
  <si>
    <t>01 января 2018 года</t>
  </si>
  <si>
    <t>31 декабря 2018 года</t>
  </si>
  <si>
    <t>Переходящие остатки денежных средств (на начало периода 01.01.2018г.)</t>
  </si>
  <si>
    <t>Переходящие остатки денежных средств (на конец периода 31.12.2018г.)</t>
  </si>
  <si>
    <t>Информация о ведении претензионно-исковой работы в отношении потребителей-должников</t>
  </si>
  <si>
    <t>ед.</t>
  </si>
  <si>
    <t>Направлено исковых заявлений</t>
  </si>
  <si>
    <t>Получено денежных средств  по результатам претензионно-исковой работы</t>
  </si>
  <si>
    <t>Направлено претензий потребителям-должникам</t>
  </si>
  <si>
    <t>I.</t>
  </si>
  <si>
    <t>Расходы на управление</t>
  </si>
  <si>
    <t>II.</t>
  </si>
  <si>
    <t>Работы по содержанию общего имущества</t>
  </si>
  <si>
    <t>Содержание аварийно-диспетчерской службы</t>
  </si>
  <si>
    <t>Промывка трубопроводов системы центрального отопления</t>
  </si>
  <si>
    <t>10 м трубопровода</t>
  </si>
  <si>
    <t>Ревизия запорной арматуры</t>
  </si>
  <si>
    <t>100 задвижек</t>
  </si>
  <si>
    <t>Запуск отопления</t>
  </si>
  <si>
    <t>1 здание</t>
  </si>
  <si>
    <t>Ликвидация воздушных пробок в стояке системы отопления</t>
  </si>
  <si>
    <t>100 стояков</t>
  </si>
  <si>
    <t>Устранение засоров внутренних канализационных трубопроводов</t>
  </si>
  <si>
    <t>100 м трубы</t>
  </si>
  <si>
    <t>Осмотр территории вокруг здания и фундамента</t>
  </si>
  <si>
    <t>1000 кв.м. общей площади</t>
  </si>
  <si>
    <t>Осмотр кирпичных и железобетонных стен, фасадов</t>
  </si>
  <si>
    <t>Осмотр внутренней отделки стен</t>
  </si>
  <si>
    <t>Осмотр всех элементов кровель, водостоков</t>
  </si>
  <si>
    <t>1000 кв.м. кровли</t>
  </si>
  <si>
    <t>Прочистка канализационного лежака</t>
  </si>
  <si>
    <t>100 м канализа-ционного лежака</t>
  </si>
  <si>
    <t>Проверка исправности  канализационных  вытяжек</t>
  </si>
  <si>
    <t>1000 м2  площади помещений</t>
  </si>
  <si>
    <t>Проведение технических осмотров и устранение незначительных неисправностей в системе вентиляции</t>
  </si>
  <si>
    <t>Осмотр  электросети, арматуры, электрооборудования на лестничных клетках</t>
  </si>
  <si>
    <t>100 лестничных площадок</t>
  </si>
  <si>
    <t>Осмотр устройства системы центрального отопления в чердачных и подвальных помещениях</t>
  </si>
  <si>
    <t>1000 м2 осматри-ваемых помещений</t>
  </si>
  <si>
    <t>Уборка придомовой территории</t>
  </si>
  <si>
    <t>Вывоз твердых бытовых отходов и крупногабаритного мусора</t>
  </si>
  <si>
    <t>Уборка подъездов</t>
  </si>
  <si>
    <t>Обслуживание внутридомового газового оборудования</t>
  </si>
  <si>
    <t>Общедомовые нужды (электроэнергия, ГВ, ХВ)</t>
  </si>
  <si>
    <t>III.</t>
  </si>
  <si>
    <t>Работы по текущему ремонту общего имущества</t>
  </si>
  <si>
    <t>Устранение неисправности электроснабжения</t>
  </si>
  <si>
    <t>1000 пог.м.</t>
  </si>
  <si>
    <t>Устранение неисправности трубопровода СО,ГВС,ХВС</t>
  </si>
  <si>
    <t>100 м трубопроводов</t>
  </si>
  <si>
    <t>Замена ламп</t>
  </si>
  <si>
    <t>100 шт.</t>
  </si>
  <si>
    <t>Ремонт кровли</t>
  </si>
  <si>
    <t xml:space="preserve">100 м2 </t>
  </si>
  <si>
    <t>Ремонт дверного полотна</t>
  </si>
  <si>
    <t>1 шт.</t>
  </si>
  <si>
    <t>ИТОГО:</t>
  </si>
  <si>
    <r>
      <t>2,20 руб/м</t>
    </r>
    <r>
      <rPr>
        <sz val="8"/>
        <rFont val="Calibri"/>
        <family val="2"/>
        <charset val="204"/>
      </rPr>
      <t>²</t>
    </r>
  </si>
  <si>
    <r>
      <t>2,79 руб/м</t>
    </r>
    <r>
      <rPr>
        <sz val="8"/>
        <rFont val="Calibri"/>
        <family val="2"/>
        <charset val="204"/>
      </rPr>
      <t>²</t>
    </r>
  </si>
  <si>
    <r>
      <t>3,15 руб/м</t>
    </r>
    <r>
      <rPr>
        <sz val="8"/>
        <rFont val="Calibri"/>
        <family val="2"/>
        <charset val="204"/>
      </rPr>
      <t>²</t>
    </r>
  </si>
  <si>
    <r>
      <t>1,95 руб/м</t>
    </r>
    <r>
      <rPr>
        <sz val="8"/>
        <rFont val="Calibri"/>
        <family val="2"/>
        <charset val="204"/>
      </rPr>
      <t>²</t>
    </r>
  </si>
  <si>
    <r>
      <t>1,64 руб/м</t>
    </r>
    <r>
      <rPr>
        <sz val="8"/>
        <rFont val="Calibri"/>
        <family val="2"/>
        <charset val="204"/>
      </rPr>
      <t>²</t>
    </r>
  </si>
  <si>
    <t>Кол-во ед.из.</t>
  </si>
</sst>
</file>

<file path=xl/styles.xml><?xml version="1.0" encoding="utf-8"?>
<styleSheet xmlns="http://schemas.openxmlformats.org/spreadsheetml/2006/main">
  <numFmts count="1">
    <numFmt numFmtId="164" formatCode="0.0"/>
  </numFmts>
  <fonts count="11">
    <font>
      <sz val="11"/>
      <color theme="1"/>
      <name val="Calibri"/>
      <family val="2"/>
      <charset val="204"/>
      <scheme val="minor"/>
    </font>
    <font>
      <sz val="9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8"/>
      <color rgb="FFFF0000"/>
      <name val="Times New Roman"/>
      <family val="1"/>
      <charset val="204"/>
    </font>
    <font>
      <sz val="8"/>
      <name val="Times New Roman"/>
      <family val="1"/>
      <charset val="204"/>
    </font>
    <font>
      <b/>
      <sz val="8"/>
      <name val="Times New Roman"/>
      <family val="1"/>
      <charset val="204"/>
    </font>
    <font>
      <sz val="8"/>
      <name val="Calibri"/>
      <family val="2"/>
      <charset val="204"/>
    </font>
    <font>
      <sz val="8"/>
      <color indexed="8"/>
      <name val="Times New Roman"/>
      <family val="1"/>
      <charset val="204"/>
    </font>
    <font>
      <b/>
      <sz val="8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04">
    <xf numFmtId="0" fontId="0" fillId="0" borderId="0" xfId="0"/>
    <xf numFmtId="0" fontId="1" fillId="0" borderId="0" xfId="0" applyFont="1"/>
    <xf numFmtId="2" fontId="0" fillId="0" borderId="0" xfId="0" applyNumberFormat="1"/>
    <xf numFmtId="0" fontId="1" fillId="0" borderId="0" xfId="0" applyFont="1" applyAlignment="1">
      <alignment horizontal="center"/>
    </xf>
    <xf numFmtId="0" fontId="3" fillId="0" borderId="10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4" fillId="0" borderId="5" xfId="0" applyFont="1" applyBorder="1" applyAlignment="1">
      <alignment vertical="top" wrapText="1"/>
    </xf>
    <xf numFmtId="0" fontId="4" fillId="0" borderId="5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0" fontId="4" fillId="0" borderId="10" xfId="0" applyFont="1" applyBorder="1" applyAlignment="1">
      <alignment horizontal="center" vertical="top" wrapText="1"/>
    </xf>
    <xf numFmtId="0" fontId="4" fillId="0" borderId="3" xfId="0" applyFont="1" applyBorder="1" applyAlignment="1">
      <alignment vertical="top" wrapText="1"/>
    </xf>
    <xf numFmtId="0" fontId="4" fillId="0" borderId="3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/>
    </xf>
    <xf numFmtId="0" fontId="3" fillId="0" borderId="2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left" vertical="top" wrapText="1"/>
    </xf>
    <xf numFmtId="2" fontId="4" fillId="0" borderId="1" xfId="0" applyNumberFormat="1" applyFont="1" applyBorder="1" applyAlignment="1">
      <alignment horizontal="left" vertical="top" wrapText="1"/>
    </xf>
    <xf numFmtId="2" fontId="4" fillId="0" borderId="2" xfId="0" applyNumberFormat="1" applyFont="1" applyBorder="1" applyAlignment="1">
      <alignment horizontal="left" vertical="top" wrapText="1"/>
    </xf>
    <xf numFmtId="2" fontId="4" fillId="0" borderId="3" xfId="0" applyNumberFormat="1" applyFont="1" applyBorder="1" applyAlignment="1">
      <alignment horizontal="left" vertical="top" wrapText="1"/>
    </xf>
    <xf numFmtId="0" fontId="4" fillId="0" borderId="6" xfId="0" applyFont="1" applyBorder="1" applyAlignment="1">
      <alignment horizontal="center" vertical="top" wrapText="1"/>
    </xf>
    <xf numFmtId="0" fontId="4" fillId="0" borderId="7" xfId="0" applyFont="1" applyBorder="1" applyAlignment="1">
      <alignment vertical="top" wrapText="1"/>
    </xf>
    <xf numFmtId="0" fontId="4" fillId="0" borderId="7" xfId="0" applyFont="1" applyBorder="1" applyAlignment="1">
      <alignment horizontal="center" vertical="top" wrapText="1"/>
    </xf>
    <xf numFmtId="0" fontId="4" fillId="0" borderId="8" xfId="0" applyFont="1" applyBorder="1" applyAlignment="1">
      <alignment horizontal="center" vertical="top" wrapText="1"/>
    </xf>
    <xf numFmtId="0" fontId="4" fillId="0" borderId="9" xfId="0" applyFont="1" applyBorder="1" applyAlignment="1">
      <alignment horizontal="justify" vertical="top" wrapText="1"/>
    </xf>
    <xf numFmtId="0" fontId="4" fillId="0" borderId="9" xfId="0" applyFont="1" applyBorder="1" applyAlignment="1">
      <alignment horizontal="center" vertical="top" wrapText="1"/>
    </xf>
    <xf numFmtId="0" fontId="4" fillId="0" borderId="10" xfId="0" applyFont="1" applyBorder="1" applyAlignment="1">
      <alignment horizontal="justify" vertical="top" wrapText="1"/>
    </xf>
    <xf numFmtId="0" fontId="4" fillId="0" borderId="3" xfId="0" applyFont="1" applyBorder="1" applyAlignment="1">
      <alignment horizontal="justify" vertical="top" wrapText="1"/>
    </xf>
    <xf numFmtId="0" fontId="4" fillId="0" borderId="5" xfId="0" applyFont="1" applyBorder="1" applyAlignment="1">
      <alignment horizontal="justify" vertical="top" wrapText="1"/>
    </xf>
    <xf numFmtId="2" fontId="6" fillId="0" borderId="1" xfId="0" applyNumberFormat="1" applyFont="1" applyBorder="1" applyAlignment="1">
      <alignment horizontal="left" vertical="top" wrapText="1"/>
    </xf>
    <xf numFmtId="2" fontId="6" fillId="0" borderId="2" xfId="0" applyNumberFormat="1" applyFont="1" applyBorder="1" applyAlignment="1">
      <alignment horizontal="left" vertical="top" wrapText="1"/>
    </xf>
    <xf numFmtId="2" fontId="6" fillId="0" borderId="3" xfId="0" applyNumberFormat="1" applyFont="1" applyBorder="1" applyAlignment="1">
      <alignment horizontal="left" vertical="top" wrapText="1"/>
    </xf>
    <xf numFmtId="0" fontId="6" fillId="0" borderId="4" xfId="0" applyFont="1" applyBorder="1" applyAlignment="1">
      <alignment horizontal="center" vertical="top" wrapText="1"/>
    </xf>
    <xf numFmtId="0" fontId="6" fillId="0" borderId="5" xfId="0" applyFont="1" applyBorder="1" applyAlignment="1">
      <alignment vertical="top" wrapText="1"/>
    </xf>
    <xf numFmtId="0" fontId="6" fillId="0" borderId="5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left" vertical="top" wrapText="1"/>
    </xf>
    <xf numFmtId="0" fontId="6" fillId="0" borderId="2" xfId="0" applyFont="1" applyBorder="1" applyAlignment="1">
      <alignment horizontal="left" vertical="top" wrapText="1"/>
    </xf>
    <xf numFmtId="0" fontId="6" fillId="0" borderId="3" xfId="0" applyFont="1" applyBorder="1" applyAlignment="1">
      <alignment horizontal="left" vertical="top" wrapText="1"/>
    </xf>
    <xf numFmtId="0" fontId="6" fillId="0" borderId="8" xfId="0" applyFont="1" applyBorder="1" applyAlignment="1">
      <alignment horizontal="center" vertical="top" wrapText="1"/>
    </xf>
    <xf numFmtId="0" fontId="6" fillId="0" borderId="9" xfId="0" applyFont="1" applyBorder="1" applyAlignment="1">
      <alignment vertical="top" wrapText="1"/>
    </xf>
    <xf numFmtId="0" fontId="6" fillId="0" borderId="9" xfId="0" applyFont="1" applyBorder="1" applyAlignment="1">
      <alignment horizontal="center" vertical="top" wrapText="1"/>
    </xf>
    <xf numFmtId="4" fontId="4" fillId="0" borderId="1" xfId="0" applyNumberFormat="1" applyFont="1" applyFill="1" applyBorder="1" applyAlignment="1" applyProtection="1">
      <alignment horizontal="left" vertical="center"/>
    </xf>
    <xf numFmtId="4" fontId="4" fillId="0" borderId="2" xfId="0" applyNumberFormat="1" applyFont="1" applyFill="1" applyBorder="1" applyAlignment="1" applyProtection="1">
      <alignment horizontal="left" vertical="center"/>
    </xf>
    <xf numFmtId="4" fontId="4" fillId="0" borderId="3" xfId="0" applyNumberFormat="1" applyFont="1" applyFill="1" applyBorder="1" applyAlignment="1" applyProtection="1">
      <alignment horizontal="left" vertical="center"/>
    </xf>
    <xf numFmtId="0" fontId="7" fillId="0" borderId="12" xfId="0" applyFont="1" applyFill="1" applyBorder="1" applyAlignment="1" applyProtection="1">
      <alignment horizontal="center" vertical="center" wrapText="1"/>
    </xf>
    <xf numFmtId="0" fontId="7" fillId="0" borderId="13" xfId="0" applyFont="1" applyFill="1" applyBorder="1" applyAlignment="1" applyProtection="1">
      <alignment horizontal="center" vertical="center"/>
    </xf>
    <xf numFmtId="0" fontId="7" fillId="0" borderId="13" xfId="0" applyFont="1" applyFill="1" applyBorder="1" applyAlignment="1" applyProtection="1">
      <alignment horizontal="center" vertical="center" wrapText="1"/>
    </xf>
    <xf numFmtId="0" fontId="7" fillId="0" borderId="14" xfId="0" applyFont="1" applyFill="1" applyBorder="1" applyAlignment="1" applyProtection="1">
      <alignment horizontal="center" vertical="center"/>
    </xf>
    <xf numFmtId="0" fontId="7" fillId="0" borderId="11" xfId="0" applyFont="1" applyFill="1" applyBorder="1" applyAlignment="1" applyProtection="1">
      <alignment horizontal="left" vertical="center"/>
    </xf>
    <xf numFmtId="0" fontId="6" fillId="0" borderId="11" xfId="0" applyFont="1" applyFill="1" applyBorder="1" applyAlignment="1" applyProtection="1">
      <alignment horizontal="center" vertical="center"/>
    </xf>
    <xf numFmtId="0" fontId="6" fillId="0" borderId="11" xfId="0" applyFont="1" applyFill="1" applyBorder="1" applyAlignment="1" applyProtection="1">
      <alignment horizontal="center" vertical="center" wrapText="1"/>
    </xf>
    <xf numFmtId="0" fontId="7" fillId="0" borderId="15" xfId="0" applyFont="1" applyFill="1" applyBorder="1" applyAlignment="1" applyProtection="1">
      <alignment vertical="center"/>
    </xf>
    <xf numFmtId="0" fontId="7" fillId="0" borderId="16" xfId="0" applyFont="1" applyFill="1" applyBorder="1" applyAlignment="1" applyProtection="1">
      <alignment vertical="center"/>
    </xf>
    <xf numFmtId="0" fontId="6" fillId="0" borderId="11" xfId="0" applyFont="1" applyFill="1" applyBorder="1" applyAlignment="1" applyProtection="1">
      <alignment horizontal="left" vertical="center"/>
    </xf>
    <xf numFmtId="0" fontId="6" fillId="0" borderId="11" xfId="0" applyFont="1" applyFill="1" applyBorder="1" applyAlignment="1" applyProtection="1">
      <alignment horizontal="left" vertical="center" wrapText="1"/>
    </xf>
    <xf numFmtId="0" fontId="9" fillId="0" borderId="11" xfId="0" applyFont="1" applyFill="1" applyBorder="1" applyAlignment="1" applyProtection="1">
      <alignment horizontal="left" vertical="center" wrapText="1"/>
    </xf>
    <xf numFmtId="0" fontId="9" fillId="0" borderId="11" xfId="0" applyFont="1" applyFill="1" applyBorder="1" applyAlignment="1" applyProtection="1">
      <alignment horizontal="center" vertical="center" wrapText="1"/>
    </xf>
    <xf numFmtId="164" fontId="6" fillId="0" borderId="11" xfId="0" applyNumberFormat="1" applyFont="1" applyFill="1" applyBorder="1" applyAlignment="1" applyProtection="1">
      <alignment horizontal="center" vertical="center" wrapText="1"/>
    </xf>
    <xf numFmtId="0" fontId="4" fillId="0" borderId="11" xfId="0" applyFont="1" applyFill="1" applyBorder="1" applyAlignment="1" applyProtection="1">
      <alignment horizontal="center" vertical="center" wrapText="1"/>
    </xf>
    <xf numFmtId="0" fontId="4" fillId="0" borderId="11" xfId="0" applyFont="1" applyFill="1" applyBorder="1" applyAlignment="1" applyProtection="1">
      <alignment horizontal="left" vertical="center" wrapText="1"/>
    </xf>
    <xf numFmtId="0" fontId="5" fillId="0" borderId="11" xfId="0" applyFont="1" applyFill="1" applyBorder="1" applyAlignment="1" applyProtection="1">
      <alignment horizontal="center" vertical="center" wrapText="1"/>
    </xf>
    <xf numFmtId="0" fontId="7" fillId="0" borderId="30" xfId="0" applyFont="1" applyFill="1" applyBorder="1" applyAlignment="1" applyProtection="1">
      <alignment vertical="center" wrapText="1"/>
    </xf>
    <xf numFmtId="0" fontId="7" fillId="0" borderId="31" xfId="0" applyFont="1" applyFill="1" applyBorder="1" applyAlignment="1" applyProtection="1">
      <alignment vertical="center" wrapText="1"/>
    </xf>
    <xf numFmtId="0" fontId="7" fillId="0" borderId="22" xfId="0" applyFont="1" applyFill="1" applyBorder="1" applyAlignment="1" applyProtection="1">
      <alignment vertical="center"/>
    </xf>
    <xf numFmtId="0" fontId="3" fillId="0" borderId="1" xfId="0" applyFont="1" applyBorder="1" applyAlignment="1">
      <alignment horizontal="left"/>
    </xf>
    <xf numFmtId="0" fontId="3" fillId="0" borderId="2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0" fontId="4" fillId="0" borderId="19" xfId="0" applyFont="1" applyBorder="1" applyAlignment="1">
      <alignment horizontal="center"/>
    </xf>
    <xf numFmtId="0" fontId="4" fillId="0" borderId="20" xfId="0" applyFont="1" applyBorder="1" applyAlignment="1">
      <alignment horizontal="left"/>
    </xf>
    <xf numFmtId="0" fontId="4" fillId="0" borderId="20" xfId="0" applyFont="1" applyBorder="1" applyAlignment="1">
      <alignment horizontal="center"/>
    </xf>
    <xf numFmtId="0" fontId="4" fillId="0" borderId="21" xfId="0" applyFont="1" applyBorder="1" applyAlignment="1">
      <alignment horizontal="center"/>
    </xf>
    <xf numFmtId="0" fontId="4" fillId="0" borderId="22" xfId="0" applyFont="1" applyBorder="1" applyAlignment="1">
      <alignment horizontal="center"/>
    </xf>
    <xf numFmtId="0" fontId="4" fillId="0" borderId="23" xfId="0" applyFont="1" applyBorder="1" applyAlignment="1">
      <alignment horizontal="center"/>
    </xf>
    <xf numFmtId="0" fontId="4" fillId="0" borderId="17" xfId="0" applyFont="1" applyBorder="1" applyAlignment="1">
      <alignment horizontal="center"/>
    </xf>
    <xf numFmtId="0" fontId="4" fillId="0" borderId="11" xfId="0" applyFont="1" applyBorder="1"/>
    <xf numFmtId="0" fontId="4" fillId="0" borderId="11" xfId="0" applyFont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4" fillId="0" borderId="16" xfId="0" applyFont="1" applyBorder="1" applyAlignment="1">
      <alignment horizontal="center"/>
    </xf>
    <xf numFmtId="0" fontId="4" fillId="0" borderId="24" xfId="0" applyFont="1" applyBorder="1" applyAlignment="1">
      <alignment horizontal="center"/>
    </xf>
    <xf numFmtId="0" fontId="4" fillId="0" borderId="25" xfId="0" applyFont="1" applyBorder="1" applyAlignment="1">
      <alignment horizontal="center"/>
    </xf>
    <xf numFmtId="0" fontId="4" fillId="0" borderId="26" xfId="0" applyFont="1" applyBorder="1" applyAlignment="1">
      <alignment vertical="center" wrapText="1"/>
    </xf>
    <xf numFmtId="0" fontId="4" fillId="0" borderId="26" xfId="0" applyFont="1" applyBorder="1" applyAlignment="1">
      <alignment horizontal="center"/>
    </xf>
    <xf numFmtId="0" fontId="4" fillId="0" borderId="27" xfId="0" applyFont="1" applyBorder="1" applyAlignment="1">
      <alignment horizontal="center"/>
    </xf>
    <xf numFmtId="0" fontId="4" fillId="0" borderId="28" xfId="0" applyFont="1" applyBorder="1" applyAlignment="1">
      <alignment horizontal="center"/>
    </xf>
    <xf numFmtId="0" fontId="4" fillId="0" borderId="29" xfId="0" applyFont="1" applyBorder="1" applyAlignment="1">
      <alignment horizontal="center"/>
    </xf>
    <xf numFmtId="0" fontId="7" fillId="0" borderId="17" xfId="0" applyFont="1" applyFill="1" applyBorder="1" applyAlignment="1" applyProtection="1">
      <alignment horizontal="center" vertical="center" wrapText="1"/>
    </xf>
    <xf numFmtId="2" fontId="7" fillId="0" borderId="18" xfId="0" applyNumberFormat="1" applyFont="1" applyFill="1" applyBorder="1" applyAlignment="1" applyProtection="1">
      <alignment horizontal="right" vertical="center" wrapText="1"/>
    </xf>
    <xf numFmtId="4" fontId="7" fillId="0" borderId="18" xfId="0" applyNumberFormat="1" applyFont="1" applyFill="1" applyBorder="1" applyAlignment="1" applyProtection="1">
      <alignment horizontal="right" vertical="center" wrapText="1"/>
    </xf>
    <xf numFmtId="0" fontId="6" fillId="0" borderId="17" xfId="0" applyFont="1" applyFill="1" applyBorder="1" applyAlignment="1" applyProtection="1">
      <alignment horizontal="center" vertical="center" wrapText="1"/>
    </xf>
    <xf numFmtId="4" fontId="6" fillId="0" borderId="18" xfId="0" applyNumberFormat="1" applyFont="1" applyFill="1" applyBorder="1" applyAlignment="1" applyProtection="1">
      <alignment horizontal="right" vertical="center" wrapText="1"/>
    </xf>
    <xf numFmtId="0" fontId="6" fillId="0" borderId="17" xfId="0" applyFont="1" applyFill="1" applyBorder="1" applyAlignment="1" applyProtection="1">
      <alignment horizontal="center" vertical="center"/>
    </xf>
    <xf numFmtId="4" fontId="9" fillId="0" borderId="18" xfId="0" applyNumberFormat="1" applyFont="1" applyFill="1" applyBorder="1" applyAlignment="1" applyProtection="1">
      <alignment horizontal="right" vertical="center"/>
    </xf>
    <xf numFmtId="0" fontId="4" fillId="0" borderId="17" xfId="0" applyFont="1" applyFill="1" applyBorder="1" applyAlignment="1" applyProtection="1">
      <alignment horizontal="center" vertical="center" wrapText="1"/>
    </xf>
    <xf numFmtId="4" fontId="4" fillId="0" borderId="18" xfId="0" applyNumberFormat="1" applyFont="1" applyFill="1" applyBorder="1" applyAlignment="1" applyProtection="1">
      <alignment horizontal="right" vertical="center"/>
    </xf>
    <xf numFmtId="0" fontId="10" fillId="0" borderId="17" xfId="0" applyFont="1" applyFill="1" applyBorder="1" applyAlignment="1" applyProtection="1">
      <alignment horizontal="center" vertical="center"/>
    </xf>
    <xf numFmtId="4" fontId="10" fillId="0" borderId="18" xfId="0" applyNumberFormat="1" applyFont="1" applyFill="1" applyBorder="1" applyAlignment="1" applyProtection="1">
      <alignment horizontal="right" vertical="center"/>
    </xf>
    <xf numFmtId="0" fontId="9" fillId="0" borderId="32" xfId="0" applyFont="1" applyFill="1" applyBorder="1" applyAlignment="1" applyProtection="1">
      <alignment horizontal="center" vertical="center"/>
    </xf>
    <xf numFmtId="4" fontId="9" fillId="0" borderId="33" xfId="0" applyNumberFormat="1" applyFont="1" applyFill="1" applyBorder="1" applyAlignment="1" applyProtection="1">
      <alignment horizontal="right" vertical="center"/>
    </xf>
    <xf numFmtId="0" fontId="7" fillId="0" borderId="34" xfId="0" applyFont="1" applyFill="1" applyBorder="1" applyAlignment="1" applyProtection="1">
      <alignment vertical="center"/>
    </xf>
    <xf numFmtId="0" fontId="2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7;&#1074;&#1086;&#1073;&#1086;&#1076;&#1099;%2054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Работы"/>
      <sheetName val="Ресурсы"/>
    </sheetNames>
    <sheetDataSet>
      <sheetData sheetId="0">
        <row r="3">
          <cell r="E3">
            <v>1514.4</v>
          </cell>
          <cell r="F3">
            <v>12</v>
          </cell>
        </row>
        <row r="5">
          <cell r="E5">
            <v>1514.4</v>
          </cell>
          <cell r="F5">
            <v>12</v>
          </cell>
        </row>
        <row r="6">
          <cell r="G6">
            <v>2656.5780599999998</v>
          </cell>
          <cell r="H6">
            <v>178.904</v>
          </cell>
          <cell r="I6">
            <v>0</v>
          </cell>
          <cell r="K6">
            <v>3262.4903839248</v>
          </cell>
          <cell r="L6">
            <v>321.87266238719997</v>
          </cell>
        </row>
        <row r="7">
          <cell r="G7">
            <v>2403.2084400000003</v>
          </cell>
          <cell r="H7">
            <v>283.29653643120002</v>
          </cell>
          <cell r="I7">
            <v>0</v>
          </cell>
          <cell r="K7">
            <v>2951.3322209952003</v>
          </cell>
          <cell r="L7">
            <v>298.461564678672</v>
          </cell>
        </row>
        <row r="8">
          <cell r="G8">
            <v>574.0308</v>
          </cell>
          <cell r="H8">
            <v>0</v>
          </cell>
          <cell r="I8">
            <v>0</v>
          </cell>
          <cell r="K8">
            <v>704.95574486400005</v>
          </cell>
          <cell r="L8">
            <v>67.230487296000007</v>
          </cell>
        </row>
        <row r="9">
          <cell r="G9">
            <v>803.64311999999995</v>
          </cell>
          <cell r="H9">
            <v>0</v>
          </cell>
          <cell r="I9">
            <v>0</v>
          </cell>
          <cell r="K9">
            <v>986.93804280960012</v>
          </cell>
          <cell r="L9">
            <v>94.122682214400001</v>
          </cell>
        </row>
        <row r="10">
          <cell r="G10">
            <v>2174.1416549999999</v>
          </cell>
          <cell r="H10">
            <v>224.64946925000004</v>
          </cell>
          <cell r="I10">
            <v>0</v>
          </cell>
          <cell r="K10">
            <v>890.00662789080002</v>
          </cell>
          <cell r="L10">
            <v>98.357458366200007</v>
          </cell>
        </row>
        <row r="11">
          <cell r="G11">
            <v>167.904009</v>
          </cell>
          <cell r="H11">
            <v>0</v>
          </cell>
          <cell r="I11">
            <v>0</v>
          </cell>
          <cell r="K11">
            <v>206.19955537272</v>
          </cell>
          <cell r="L11">
            <v>19.664917534080001</v>
          </cell>
        </row>
        <row r="12">
          <cell r="G12">
            <v>1338.926841</v>
          </cell>
          <cell r="H12">
            <v>0</v>
          </cell>
          <cell r="I12">
            <v>0</v>
          </cell>
          <cell r="K12">
            <v>1644.3092748952802</v>
          </cell>
          <cell r="L12">
            <v>156.81511161792002</v>
          </cell>
        </row>
        <row r="13">
          <cell r="G13">
            <v>971.0766000000001</v>
          </cell>
          <cell r="H13">
            <v>0</v>
          </cell>
          <cell r="I13">
            <v>0</v>
          </cell>
          <cell r="K13">
            <v>1192.5597509280001</v>
          </cell>
          <cell r="L13">
            <v>113.732491392</v>
          </cell>
        </row>
        <row r="14">
          <cell r="G14">
            <v>1210.1600000000001</v>
          </cell>
          <cell r="H14">
            <v>0</v>
          </cell>
          <cell r="I14">
            <v>0</v>
          </cell>
          <cell r="K14">
            <v>1486.1732928000001</v>
          </cell>
          <cell r="L14">
            <v>141.73393920000001</v>
          </cell>
        </row>
        <row r="15">
          <cell r="G15">
            <v>1524.78369</v>
          </cell>
          <cell r="H15">
            <v>176.65321754999999</v>
          </cell>
          <cell r="I15">
            <v>0</v>
          </cell>
          <cell r="K15">
            <v>1872.5563540152002</v>
          </cell>
          <cell r="L15">
            <v>189.18185882579999</v>
          </cell>
        </row>
        <row r="16">
          <cell r="G16">
            <v>1808.1970200000001</v>
          </cell>
          <cell r="H16">
            <v>0</v>
          </cell>
          <cell r="I16">
            <v>0</v>
          </cell>
          <cell r="K16">
            <v>2220.6105963216</v>
          </cell>
          <cell r="L16">
            <v>211.77603498240001</v>
          </cell>
        </row>
        <row r="17">
          <cell r="G17">
            <v>2712.2955300000003</v>
          </cell>
          <cell r="H17">
            <v>0</v>
          </cell>
          <cell r="I17">
            <v>0</v>
          </cell>
          <cell r="K17">
            <v>3330.9158944824003</v>
          </cell>
          <cell r="L17">
            <v>317.66405247360001</v>
          </cell>
        </row>
        <row r="18">
          <cell r="G18">
            <v>262.19068199999998</v>
          </cell>
          <cell r="H18">
            <v>0</v>
          </cell>
          <cell r="I18">
            <v>0</v>
          </cell>
          <cell r="K18">
            <v>321.99113275055998</v>
          </cell>
          <cell r="L18">
            <v>30.707772675840001</v>
          </cell>
        </row>
        <row r="19">
          <cell r="G19">
            <v>1294.7688000000001</v>
          </cell>
          <cell r="H19">
            <v>0</v>
          </cell>
          <cell r="I19">
            <v>0</v>
          </cell>
          <cell r="K19">
            <v>1590.0796679040002</v>
          </cell>
          <cell r="L19">
            <v>151.643321856</v>
          </cell>
        </row>
        <row r="20">
          <cell r="E20">
            <v>1514.4</v>
          </cell>
        </row>
        <row r="21">
          <cell r="E21">
            <v>1514.4</v>
          </cell>
          <cell r="F21">
            <v>365</v>
          </cell>
        </row>
        <row r="22">
          <cell r="E22">
            <v>1514.4</v>
          </cell>
        </row>
        <row r="26">
          <cell r="G26">
            <v>1865.6001000000001</v>
          </cell>
          <cell r="H26">
            <v>1757.2331719214999</v>
          </cell>
          <cell r="I26">
            <v>0</v>
          </cell>
          <cell r="K26">
            <v>2291.1061708080001</v>
          </cell>
          <cell r="L26">
            <v>323.93307402728999</v>
          </cell>
        </row>
        <row r="27">
          <cell r="G27">
            <v>923.18372999999997</v>
          </cell>
          <cell r="H27">
            <v>2074.1580088695</v>
          </cell>
          <cell r="I27">
            <v>0</v>
          </cell>
          <cell r="K27">
            <v>1133.7434751384001</v>
          </cell>
          <cell r="L27">
            <v>232.57275898976999</v>
          </cell>
        </row>
        <row r="28">
          <cell r="G28">
            <v>155.89898280000003</v>
          </cell>
          <cell r="H28">
            <v>62.017200000000003</v>
          </cell>
          <cell r="I28">
            <v>0</v>
          </cell>
          <cell r="K28">
            <v>191.45642279702403</v>
          </cell>
          <cell r="L28">
            <v>21.979920865536002</v>
          </cell>
        </row>
        <row r="29">
          <cell r="G29">
            <v>315.14339999999999</v>
          </cell>
          <cell r="H29">
            <v>656.83199999999999</v>
          </cell>
          <cell r="I29">
            <v>1200</v>
          </cell>
          <cell r="K29">
            <v>387.02130667199998</v>
          </cell>
          <cell r="L29">
            <v>76.319515007999996</v>
          </cell>
        </row>
        <row r="30">
          <cell r="G30">
            <v>758.55</v>
          </cell>
          <cell r="H30">
            <v>153.91</v>
          </cell>
          <cell r="I30">
            <v>0</v>
          </cell>
          <cell r="K30">
            <v>49.44</v>
          </cell>
          <cell r="L30">
            <v>37.590000000000003</v>
          </cell>
        </row>
      </sheetData>
      <sheetData sheetId="1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26"/>
  <sheetViews>
    <sheetView tabSelected="1" workbookViewId="0">
      <selection activeCell="G50" sqref="G50"/>
    </sheetView>
  </sheetViews>
  <sheetFormatPr defaultRowHeight="15"/>
  <cols>
    <col min="1" max="1" width="4.28515625" customWidth="1"/>
    <col min="2" max="2" width="39" customWidth="1"/>
    <col min="3" max="3" width="15.5703125" customWidth="1"/>
    <col min="4" max="4" width="10.42578125" customWidth="1"/>
    <col min="5" max="5" width="11.7109375" customWidth="1"/>
    <col min="6" max="6" width="13" customWidth="1"/>
    <col min="8" max="8" width="9.5703125" bestFit="1" customWidth="1"/>
  </cols>
  <sheetData>
    <row r="1" spans="1:8" ht="13.5" customHeight="1">
      <c r="A1" s="103" t="s">
        <v>20</v>
      </c>
      <c r="B1" s="103"/>
      <c r="C1" s="103"/>
      <c r="D1" s="103"/>
      <c r="E1" s="103"/>
      <c r="F1" s="103"/>
    </row>
    <row r="2" spans="1:8" ht="13.5" customHeight="1">
      <c r="A2" s="103" t="s">
        <v>45</v>
      </c>
      <c r="B2" s="103"/>
      <c r="C2" s="103"/>
      <c r="D2" s="103"/>
      <c r="E2" s="103"/>
      <c r="F2" s="103"/>
    </row>
    <row r="3" spans="1:8" ht="6" customHeight="1" thickBot="1"/>
    <row r="4" spans="1:8" ht="10.5" customHeight="1" thickBot="1">
      <c r="A4" s="4" t="s">
        <v>0</v>
      </c>
      <c r="B4" s="5" t="s">
        <v>1</v>
      </c>
      <c r="C4" s="5" t="s">
        <v>2</v>
      </c>
      <c r="D4" s="6" t="s">
        <v>22</v>
      </c>
      <c r="E4" s="7"/>
      <c r="F4" s="8"/>
    </row>
    <row r="5" spans="1:8" ht="10.5" customHeight="1" thickBot="1">
      <c r="A5" s="9" t="s">
        <v>3</v>
      </c>
      <c r="B5" s="10" t="s">
        <v>4</v>
      </c>
      <c r="C5" s="11" t="s">
        <v>5</v>
      </c>
      <c r="D5" s="12" t="s">
        <v>46</v>
      </c>
      <c r="E5" s="13"/>
      <c r="F5" s="14"/>
    </row>
    <row r="6" spans="1:8" ht="10.5" customHeight="1" thickBot="1">
      <c r="A6" s="15" t="s">
        <v>6</v>
      </c>
      <c r="B6" s="16" t="s">
        <v>7</v>
      </c>
      <c r="C6" s="17" t="s">
        <v>5</v>
      </c>
      <c r="D6" s="12" t="s">
        <v>47</v>
      </c>
      <c r="E6" s="13"/>
      <c r="F6" s="14"/>
    </row>
    <row r="7" spans="1:8" ht="10.5" customHeight="1" thickBot="1">
      <c r="A7" s="9" t="s">
        <v>8</v>
      </c>
      <c r="B7" s="10" t="s">
        <v>9</v>
      </c>
      <c r="C7" s="11" t="s">
        <v>5</v>
      </c>
      <c r="D7" s="12" t="s">
        <v>48</v>
      </c>
      <c r="E7" s="13"/>
      <c r="F7" s="14"/>
    </row>
    <row r="8" spans="1:8" ht="10.5" customHeight="1" thickBot="1">
      <c r="A8" s="18" t="s">
        <v>23</v>
      </c>
      <c r="B8" s="19"/>
      <c r="C8" s="19"/>
      <c r="D8" s="19"/>
      <c r="E8" s="19"/>
      <c r="F8" s="20"/>
    </row>
    <row r="9" spans="1:8" ht="21" customHeight="1" thickBot="1">
      <c r="A9" s="9" t="s">
        <v>40</v>
      </c>
      <c r="B9" s="10" t="s">
        <v>49</v>
      </c>
      <c r="C9" s="11" t="s">
        <v>10</v>
      </c>
      <c r="D9" s="21">
        <v>104064.73</v>
      </c>
      <c r="E9" s="22"/>
      <c r="F9" s="23"/>
    </row>
    <row r="10" spans="1:8" ht="10.5" customHeight="1" thickBot="1">
      <c r="A10" s="15"/>
      <c r="B10" s="16" t="s">
        <v>24</v>
      </c>
      <c r="C10" s="17" t="s">
        <v>10</v>
      </c>
      <c r="D10" s="12">
        <v>0</v>
      </c>
      <c r="E10" s="13"/>
      <c r="F10" s="14"/>
    </row>
    <row r="11" spans="1:8" ht="10.5" customHeight="1" thickBot="1">
      <c r="A11" s="9"/>
      <c r="B11" s="10" t="s">
        <v>31</v>
      </c>
      <c r="C11" s="11" t="s">
        <v>10</v>
      </c>
      <c r="D11" s="21">
        <v>104064.73</v>
      </c>
      <c r="E11" s="22"/>
      <c r="F11" s="23"/>
    </row>
    <row r="12" spans="1:8" ht="21" customHeight="1" thickBot="1">
      <c r="A12" s="24" t="s">
        <v>41</v>
      </c>
      <c r="B12" s="25" t="s">
        <v>25</v>
      </c>
      <c r="C12" s="26" t="s">
        <v>10</v>
      </c>
      <c r="D12" s="21">
        <v>309324.40999999997</v>
      </c>
      <c r="E12" s="22"/>
      <c r="F12" s="23"/>
    </row>
    <row r="13" spans="1:8" ht="10.5" customHeight="1" thickBot="1">
      <c r="A13" s="24"/>
      <c r="B13" s="25" t="s">
        <v>26</v>
      </c>
      <c r="C13" s="26" t="s">
        <v>10</v>
      </c>
      <c r="D13" s="21">
        <f>D12*F32/D28</f>
        <v>253132.86757980869</v>
      </c>
      <c r="E13" s="22"/>
      <c r="F13" s="23"/>
    </row>
    <row r="14" spans="1:8" ht="10.5" customHeight="1" thickBot="1">
      <c r="A14" s="24"/>
      <c r="B14" s="25" t="s">
        <v>27</v>
      </c>
      <c r="C14" s="26" t="s">
        <v>10</v>
      </c>
      <c r="D14" s="21">
        <f>D12*F53/D28</f>
        <v>15082.022321308668</v>
      </c>
      <c r="E14" s="22"/>
      <c r="F14" s="23"/>
      <c r="H14" s="2"/>
    </row>
    <row r="15" spans="1:8" ht="10.5" customHeight="1" thickBot="1">
      <c r="A15" s="24"/>
      <c r="B15" s="25" t="s">
        <v>28</v>
      </c>
      <c r="C15" s="26" t="s">
        <v>10</v>
      </c>
      <c r="D15" s="21">
        <f>D12*F31/D28</f>
        <v>41109.520098882647</v>
      </c>
      <c r="E15" s="22"/>
      <c r="F15" s="23"/>
    </row>
    <row r="16" spans="1:8" ht="10.5" customHeight="1" thickBot="1">
      <c r="A16" s="15" t="s">
        <v>11</v>
      </c>
      <c r="B16" s="16" t="s">
        <v>19</v>
      </c>
      <c r="C16" s="17" t="s">
        <v>10</v>
      </c>
      <c r="D16" s="21">
        <v>298424.87</v>
      </c>
      <c r="E16" s="22"/>
      <c r="F16" s="23"/>
    </row>
    <row r="17" spans="1:7" ht="10.5" customHeight="1" thickBot="1">
      <c r="A17" s="27"/>
      <c r="B17" s="28" t="s">
        <v>29</v>
      </c>
      <c r="C17" s="29" t="s">
        <v>10</v>
      </c>
      <c r="D17" s="21">
        <v>298424.87</v>
      </c>
      <c r="E17" s="22"/>
      <c r="F17" s="23"/>
    </row>
    <row r="18" spans="1:7" ht="10.5" customHeight="1" thickBot="1">
      <c r="A18" s="15"/>
      <c r="B18" s="30" t="s">
        <v>30</v>
      </c>
      <c r="C18" s="17" t="s">
        <v>10</v>
      </c>
      <c r="D18" s="12">
        <v>0</v>
      </c>
      <c r="E18" s="13"/>
      <c r="F18" s="14"/>
    </row>
    <row r="19" spans="1:7" ht="10.5" customHeight="1" thickBot="1">
      <c r="A19" s="27"/>
      <c r="B19" s="28" t="s">
        <v>13</v>
      </c>
      <c r="C19" s="29" t="s">
        <v>10</v>
      </c>
      <c r="D19" s="12">
        <v>0</v>
      </c>
      <c r="E19" s="13"/>
      <c r="F19" s="14"/>
    </row>
    <row r="20" spans="1:7" ht="10.5" customHeight="1" thickBot="1">
      <c r="A20" s="15"/>
      <c r="B20" s="31" t="s">
        <v>14</v>
      </c>
      <c r="C20" s="17" t="s">
        <v>10</v>
      </c>
      <c r="D20" s="12">
        <v>0</v>
      </c>
      <c r="E20" s="13"/>
      <c r="F20" s="14"/>
    </row>
    <row r="21" spans="1:7" ht="10.5" customHeight="1" thickBot="1">
      <c r="A21" s="9"/>
      <c r="B21" s="32" t="s">
        <v>15</v>
      </c>
      <c r="C21" s="11" t="s">
        <v>10</v>
      </c>
      <c r="D21" s="12">
        <v>0</v>
      </c>
      <c r="E21" s="13"/>
      <c r="F21" s="14"/>
    </row>
    <row r="22" spans="1:7" ht="10.5" customHeight="1" thickBot="1">
      <c r="A22" s="9" t="s">
        <v>12</v>
      </c>
      <c r="B22" s="10" t="s">
        <v>16</v>
      </c>
      <c r="C22" s="11" t="s">
        <v>10</v>
      </c>
      <c r="D22" s="33">
        <v>298424.87</v>
      </c>
      <c r="E22" s="34"/>
      <c r="F22" s="35"/>
    </row>
    <row r="23" spans="1:7" ht="21" customHeight="1" thickBot="1">
      <c r="A23" s="9" t="s">
        <v>42</v>
      </c>
      <c r="B23" s="10" t="s">
        <v>50</v>
      </c>
      <c r="C23" s="11" t="s">
        <v>10</v>
      </c>
      <c r="D23" s="21">
        <f>D9+D12-D16</f>
        <v>114964.26999999996</v>
      </c>
      <c r="E23" s="22"/>
      <c r="F23" s="23"/>
    </row>
    <row r="24" spans="1:7" ht="10.5" customHeight="1" thickBot="1">
      <c r="A24" s="9"/>
      <c r="B24" s="10" t="s">
        <v>24</v>
      </c>
      <c r="C24" s="11" t="s">
        <v>10</v>
      </c>
      <c r="D24" s="12">
        <v>0</v>
      </c>
      <c r="E24" s="13"/>
      <c r="F24" s="14"/>
    </row>
    <row r="25" spans="1:7" ht="10.5" customHeight="1" thickBot="1">
      <c r="A25" s="9"/>
      <c r="B25" s="10" t="s">
        <v>31</v>
      </c>
      <c r="C25" s="11" t="s">
        <v>10</v>
      </c>
      <c r="D25" s="21">
        <v>114964.27</v>
      </c>
      <c r="E25" s="22"/>
      <c r="F25" s="23"/>
    </row>
    <row r="26" spans="1:7" ht="10.5" customHeight="1" thickBot="1">
      <c r="A26" s="18" t="s">
        <v>21</v>
      </c>
      <c r="B26" s="19"/>
      <c r="C26" s="19"/>
      <c r="D26" s="19"/>
      <c r="E26" s="19"/>
      <c r="F26" s="20"/>
    </row>
    <row r="27" spans="1:7" ht="10.5" customHeight="1" thickBot="1">
      <c r="A27" s="36" t="s">
        <v>43</v>
      </c>
      <c r="B27" s="37" t="s">
        <v>17</v>
      </c>
      <c r="C27" s="38" t="s">
        <v>5</v>
      </c>
      <c r="D27" s="39" t="s">
        <v>32</v>
      </c>
      <c r="E27" s="40"/>
      <c r="F27" s="41"/>
    </row>
    <row r="28" spans="1:7" ht="10.5" customHeight="1" thickBot="1">
      <c r="A28" s="42" t="s">
        <v>44</v>
      </c>
      <c r="B28" s="43" t="s">
        <v>18</v>
      </c>
      <c r="C28" s="44" t="s">
        <v>10</v>
      </c>
      <c r="D28" s="45">
        <v>300826.65460358252</v>
      </c>
      <c r="E28" s="46"/>
      <c r="F28" s="47"/>
    </row>
    <row r="29" spans="1:7" ht="10.5" customHeight="1" thickBot="1">
      <c r="A29" s="18" t="s">
        <v>39</v>
      </c>
      <c r="B29" s="19"/>
      <c r="C29" s="19"/>
      <c r="D29" s="19"/>
      <c r="E29" s="19"/>
      <c r="F29" s="20"/>
      <c r="G29" t="s">
        <v>38</v>
      </c>
    </row>
    <row r="30" spans="1:7" ht="10.5" customHeight="1">
      <c r="A30" s="48" t="s">
        <v>33</v>
      </c>
      <c r="B30" s="49" t="s">
        <v>34</v>
      </c>
      <c r="C30" s="49" t="s">
        <v>35</v>
      </c>
      <c r="D30" s="50" t="s">
        <v>109</v>
      </c>
      <c r="E30" s="50" t="s">
        <v>36</v>
      </c>
      <c r="F30" s="51" t="s">
        <v>37</v>
      </c>
    </row>
    <row r="31" spans="1:7" ht="10.5" customHeight="1">
      <c r="A31" s="89" t="s">
        <v>56</v>
      </c>
      <c r="B31" s="52" t="s">
        <v>57</v>
      </c>
      <c r="C31" s="53" t="s">
        <v>104</v>
      </c>
      <c r="D31" s="54">
        <v>1514.4</v>
      </c>
      <c r="E31" s="54">
        <v>12</v>
      </c>
      <c r="F31" s="90">
        <f>PRODUCT([1]Работы!E3:F3,2.2)</f>
        <v>39980.160000000011</v>
      </c>
    </row>
    <row r="32" spans="1:7" ht="10.5" customHeight="1">
      <c r="A32" s="89" t="s">
        <v>58</v>
      </c>
      <c r="B32" s="55" t="s">
        <v>59</v>
      </c>
      <c r="C32" s="56"/>
      <c r="D32" s="56"/>
      <c r="E32" s="56"/>
      <c r="F32" s="91">
        <f>SUM(F33:F52)</f>
        <v>246178.80536568549</v>
      </c>
    </row>
    <row r="33" spans="1:6" ht="10.5" customHeight="1">
      <c r="A33" s="92">
        <v>1</v>
      </c>
      <c r="B33" s="57" t="s">
        <v>60</v>
      </c>
      <c r="C33" s="53" t="s">
        <v>105</v>
      </c>
      <c r="D33" s="54">
        <v>1514.4</v>
      </c>
      <c r="E33" s="54">
        <v>12</v>
      </c>
      <c r="F33" s="93">
        <f>PRODUCT([1]Работы!E5:F5,2.79)</f>
        <v>50702.112000000008</v>
      </c>
    </row>
    <row r="34" spans="1:6" ht="10.5" customHeight="1">
      <c r="A34" s="94">
        <v>2</v>
      </c>
      <c r="B34" s="58" t="s">
        <v>61</v>
      </c>
      <c r="C34" s="54" t="s">
        <v>62</v>
      </c>
      <c r="D34" s="54">
        <v>20</v>
      </c>
      <c r="E34" s="54">
        <v>1</v>
      </c>
      <c r="F34" s="95">
        <f>SUM([1]Работы!G6,[1]Работы!H6,[1]Работы!I6,[1]Работы!K6,[1]Работы!L6)</f>
        <v>6419.8451063120001</v>
      </c>
    </row>
    <row r="35" spans="1:6" ht="10.5" customHeight="1">
      <c r="A35" s="92">
        <v>3</v>
      </c>
      <c r="B35" s="58" t="s">
        <v>63</v>
      </c>
      <c r="C35" s="54" t="s">
        <v>64</v>
      </c>
      <c r="D35" s="54">
        <v>0.04</v>
      </c>
      <c r="E35" s="54">
        <v>1</v>
      </c>
      <c r="F35" s="95">
        <f>SUM([1]Работы!G7,[1]Работы!H7,[1]Работы!I7,[1]Работы!K7,[1]Работы!L7)</f>
        <v>5936.2987621050734</v>
      </c>
    </row>
    <row r="36" spans="1:6" ht="10.5" customHeight="1">
      <c r="A36" s="92">
        <v>4</v>
      </c>
      <c r="B36" s="58" t="s">
        <v>65</v>
      </c>
      <c r="C36" s="54" t="s">
        <v>66</v>
      </c>
      <c r="D36" s="54">
        <v>1</v>
      </c>
      <c r="E36" s="54">
        <v>1</v>
      </c>
      <c r="F36" s="95">
        <f>SUM([1]Работы!G8,[1]Работы!H8,[1]Работы!I8,[1]Работы!K8,[1]Работы!L8)</f>
        <v>1346.2170321600001</v>
      </c>
    </row>
    <row r="37" spans="1:6" ht="10.5" customHeight="1">
      <c r="A37" s="94">
        <v>5</v>
      </c>
      <c r="B37" s="59" t="s">
        <v>67</v>
      </c>
      <c r="C37" s="60" t="s">
        <v>68</v>
      </c>
      <c r="D37" s="60">
        <v>0.01</v>
      </c>
      <c r="E37" s="60">
        <v>10</v>
      </c>
      <c r="F37" s="95">
        <f>SUM([1]Работы!G9,[1]Работы!H9,[1]Работы!I9,[1]Работы!K9,[1]Работы!L9)</f>
        <v>1884.703845024</v>
      </c>
    </row>
    <row r="38" spans="1:6" ht="21" customHeight="1">
      <c r="A38" s="92">
        <v>6</v>
      </c>
      <c r="B38" s="58" t="s">
        <v>69</v>
      </c>
      <c r="C38" s="54" t="s">
        <v>70</v>
      </c>
      <c r="D38" s="54">
        <v>0.1</v>
      </c>
      <c r="E38" s="54">
        <v>5</v>
      </c>
      <c r="F38" s="95">
        <f>SUM([1]Работы!G10,[1]Работы!H10,[1]Работы!I10,[1]Работы!K10,[1]Работы!L10)</f>
        <v>3387.155210507</v>
      </c>
    </row>
    <row r="39" spans="1:6" ht="21" customHeight="1">
      <c r="A39" s="92">
        <v>7</v>
      </c>
      <c r="B39" s="58" t="s">
        <v>71</v>
      </c>
      <c r="C39" s="54" t="s">
        <v>72</v>
      </c>
      <c r="D39" s="61">
        <v>1.5</v>
      </c>
      <c r="E39" s="54">
        <v>2</v>
      </c>
      <c r="F39" s="95">
        <f>SUM([1]Работы!G11,[1]Работы!H11,[1]Работы!I11,[1]Работы!K11,[1]Работы!L11)</f>
        <v>393.76848190680005</v>
      </c>
    </row>
    <row r="40" spans="1:6" ht="21" customHeight="1">
      <c r="A40" s="94">
        <v>8</v>
      </c>
      <c r="B40" s="58" t="s">
        <v>73</v>
      </c>
      <c r="C40" s="54" t="s">
        <v>72</v>
      </c>
      <c r="D40" s="61">
        <v>1.5</v>
      </c>
      <c r="E40" s="54">
        <v>2</v>
      </c>
      <c r="F40" s="95">
        <f>SUM([1]Работы!G12,[1]Работы!H12,[1]Работы!I12,[1]Работы!K12,[1]Работы!L12)</f>
        <v>3140.0512275132</v>
      </c>
    </row>
    <row r="41" spans="1:6" ht="21" customHeight="1">
      <c r="A41" s="92">
        <v>9</v>
      </c>
      <c r="B41" s="58" t="s">
        <v>74</v>
      </c>
      <c r="C41" s="54" t="s">
        <v>72</v>
      </c>
      <c r="D41" s="61">
        <v>1.5</v>
      </c>
      <c r="E41" s="54">
        <v>1</v>
      </c>
      <c r="F41" s="95">
        <f>SUM([1]Работы!G13,[1]Работы!H13,[1]Работы!I13,[1]Работы!K13,[1]Работы!L13)</f>
        <v>2277.3688423200001</v>
      </c>
    </row>
    <row r="42" spans="1:6" ht="10.5" customHeight="1">
      <c r="A42" s="92">
        <v>10</v>
      </c>
      <c r="B42" s="58" t="s">
        <v>75</v>
      </c>
      <c r="C42" s="54" t="s">
        <v>76</v>
      </c>
      <c r="D42" s="54">
        <v>0.5</v>
      </c>
      <c r="E42" s="54">
        <v>2</v>
      </c>
      <c r="F42" s="95">
        <f>SUM([1]Работы!G14,[1]Работы!H14,[1]Работы!I14,[1]Работы!K14,[1]Работы!L14)</f>
        <v>2838.0672319999999</v>
      </c>
    </row>
    <row r="43" spans="1:6" ht="21" customHeight="1">
      <c r="A43" s="94">
        <v>11</v>
      </c>
      <c r="B43" s="58" t="s">
        <v>77</v>
      </c>
      <c r="C43" s="54" t="s">
        <v>78</v>
      </c>
      <c r="D43" s="54">
        <v>0.1</v>
      </c>
      <c r="E43" s="54">
        <v>3</v>
      </c>
      <c r="F43" s="95">
        <f>SUM([1]Работы!G15,[1]Работы!H15,[1]Работы!I15,[1]Работы!K15,[1]Работы!L15)</f>
        <v>3763.1751203910003</v>
      </c>
    </row>
    <row r="44" spans="1:6" ht="21" customHeight="1">
      <c r="A44" s="92">
        <v>12</v>
      </c>
      <c r="B44" s="58" t="s">
        <v>79</v>
      </c>
      <c r="C44" s="54" t="s">
        <v>80</v>
      </c>
      <c r="D44" s="61">
        <v>1.5</v>
      </c>
      <c r="E44" s="54">
        <v>2</v>
      </c>
      <c r="F44" s="95">
        <f>SUM([1]Работы!G16,[1]Работы!H16,[1]Работы!I16,[1]Работы!K16,[1]Работы!L16)</f>
        <v>4240.5836513040003</v>
      </c>
    </row>
    <row r="45" spans="1:6" ht="21" customHeight="1">
      <c r="A45" s="92">
        <v>13</v>
      </c>
      <c r="B45" s="58" t="s">
        <v>81</v>
      </c>
      <c r="C45" s="54" t="s">
        <v>80</v>
      </c>
      <c r="D45" s="61">
        <v>1.5</v>
      </c>
      <c r="E45" s="54">
        <v>3</v>
      </c>
      <c r="F45" s="95">
        <f>SUM([1]Работы!G17,[1]Работы!H17,[1]Работы!I17,[1]Работы!K17,[1]Работы!L17)</f>
        <v>6360.875476956001</v>
      </c>
    </row>
    <row r="46" spans="1:6" ht="21" customHeight="1">
      <c r="A46" s="94">
        <v>14</v>
      </c>
      <c r="B46" s="58" t="s">
        <v>82</v>
      </c>
      <c r="C46" s="54" t="s">
        <v>83</v>
      </c>
      <c r="D46" s="54">
        <v>0.09</v>
      </c>
      <c r="E46" s="54">
        <v>2</v>
      </c>
      <c r="F46" s="95">
        <f>SUM([1]Работы!G18,[1]Работы!H18,[1]Работы!I18,[1]Работы!K18,[1]Работы!L18)</f>
        <v>614.8895874264</v>
      </c>
    </row>
    <row r="47" spans="1:6" ht="21" customHeight="1">
      <c r="A47" s="92">
        <v>15</v>
      </c>
      <c r="B47" s="58" t="s">
        <v>84</v>
      </c>
      <c r="C47" s="54" t="s">
        <v>85</v>
      </c>
      <c r="D47" s="54">
        <v>1</v>
      </c>
      <c r="E47" s="54">
        <v>2</v>
      </c>
      <c r="F47" s="95">
        <f>SUM([1]Работы!G19,[1]Работы!H19,[1]Работы!I19,[1]Работы!K19,[1]Работы!L19)</f>
        <v>3036.4917897600003</v>
      </c>
    </row>
    <row r="48" spans="1:6" ht="10.5" customHeight="1">
      <c r="A48" s="92">
        <v>16</v>
      </c>
      <c r="B48" s="58" t="s">
        <v>86</v>
      </c>
      <c r="C48" s="53" t="s">
        <v>106</v>
      </c>
      <c r="D48" s="54">
        <v>1514.4</v>
      </c>
      <c r="E48" s="54">
        <v>247</v>
      </c>
      <c r="F48" s="95">
        <f>3.15*[1]Работы!E20*12</f>
        <v>57244.320000000007</v>
      </c>
    </row>
    <row r="49" spans="1:6" ht="10.5" customHeight="1">
      <c r="A49" s="94">
        <v>17</v>
      </c>
      <c r="B49" s="58" t="s">
        <v>87</v>
      </c>
      <c r="C49" s="53" t="s">
        <v>107</v>
      </c>
      <c r="D49" s="54">
        <v>1514.4</v>
      </c>
      <c r="E49" s="54">
        <v>365</v>
      </c>
      <c r="F49" s="95">
        <f>1.95*[1]Работы!E21/30*[1]Работы!F21</f>
        <v>35929.14</v>
      </c>
    </row>
    <row r="50" spans="1:6" ht="10.5" customHeight="1">
      <c r="A50" s="92">
        <v>18</v>
      </c>
      <c r="B50" s="58" t="s">
        <v>88</v>
      </c>
      <c r="C50" s="53" t="s">
        <v>108</v>
      </c>
      <c r="D50" s="54">
        <v>1514.4</v>
      </c>
      <c r="E50" s="54">
        <v>48</v>
      </c>
      <c r="F50" s="95">
        <f>PRODUCT([1]Работы!E22,1.64,12)</f>
        <v>29803.392</v>
      </c>
    </row>
    <row r="51" spans="1:6" ht="10.5" customHeight="1">
      <c r="A51" s="96">
        <v>19</v>
      </c>
      <c r="B51" s="63" t="s">
        <v>89</v>
      </c>
      <c r="C51" s="64"/>
      <c r="D51" s="62">
        <v>1514.4</v>
      </c>
      <c r="E51" s="64"/>
      <c r="F51" s="97">
        <v>13349.61</v>
      </c>
    </row>
    <row r="52" spans="1:6" ht="10.5" customHeight="1">
      <c r="A52" s="92">
        <v>20</v>
      </c>
      <c r="B52" s="58" t="s">
        <v>90</v>
      </c>
      <c r="C52" s="54"/>
      <c r="D52" s="54"/>
      <c r="E52" s="54"/>
      <c r="F52" s="95">
        <v>13510.74</v>
      </c>
    </row>
    <row r="53" spans="1:6" ht="10.5" customHeight="1">
      <c r="A53" s="98" t="s">
        <v>91</v>
      </c>
      <c r="B53" s="65" t="s">
        <v>92</v>
      </c>
      <c r="C53" s="66"/>
      <c r="D53" s="66"/>
      <c r="E53" s="66"/>
      <c r="F53" s="99">
        <f>SUM(F54:F58)</f>
        <v>14667.689237897021</v>
      </c>
    </row>
    <row r="54" spans="1:6" ht="10.5" customHeight="1">
      <c r="A54" s="100">
        <v>1</v>
      </c>
      <c r="B54" s="58" t="s">
        <v>93</v>
      </c>
      <c r="C54" s="54" t="s">
        <v>94</v>
      </c>
      <c r="D54" s="54">
        <v>5.0000000000000001E-3</v>
      </c>
      <c r="E54" s="54">
        <v>13</v>
      </c>
      <c r="F54" s="101">
        <f>SUM([1]Работы!G26,[1]Работы!H26,[1]Работы!I26,[1]Работы!K26,[1]Работы!L26)</f>
        <v>6237.87251675679</v>
      </c>
    </row>
    <row r="55" spans="1:6" ht="10.5" customHeight="1">
      <c r="A55" s="100">
        <v>2</v>
      </c>
      <c r="B55" s="58" t="s">
        <v>95</v>
      </c>
      <c r="C55" s="54" t="s">
        <v>96</v>
      </c>
      <c r="D55" s="54">
        <v>0.01</v>
      </c>
      <c r="E55" s="54">
        <v>9</v>
      </c>
      <c r="F55" s="101">
        <f>SUM([1]Работы!G27,[1]Работы!H27,[1]Работы!I27,[1]Работы!K27,[1]Работы!L27)</f>
        <v>4363.6579729976693</v>
      </c>
    </row>
    <row r="56" spans="1:6" ht="10.5" customHeight="1">
      <c r="A56" s="100">
        <v>3</v>
      </c>
      <c r="B56" s="58" t="s">
        <v>97</v>
      </c>
      <c r="C56" s="54" t="s">
        <v>98</v>
      </c>
      <c r="D56" s="54">
        <v>0.01</v>
      </c>
      <c r="E56" s="54">
        <v>3</v>
      </c>
      <c r="F56" s="101">
        <f>SUM([1]Работы!G28,[1]Работы!H28,[1]Работы!I28,[1]Работы!K28,[1]Работы!L28)</f>
        <v>431.35252646256004</v>
      </c>
    </row>
    <row r="57" spans="1:6" ht="10.5" customHeight="1">
      <c r="A57" s="100">
        <v>4</v>
      </c>
      <c r="B57" s="58" t="s">
        <v>99</v>
      </c>
      <c r="C57" s="54" t="s">
        <v>100</v>
      </c>
      <c r="D57" s="54">
        <v>2.1999999999999999E-2</v>
      </c>
      <c r="E57" s="54">
        <v>1</v>
      </c>
      <c r="F57" s="101">
        <f>SUM([1]Работы!G29,[1]Работы!H29,[1]Работы!I29,[1]Работы!K29,[1]Работы!L29)</f>
        <v>2635.3162216800001</v>
      </c>
    </row>
    <row r="58" spans="1:6" ht="10.5" customHeight="1">
      <c r="A58" s="100">
        <v>5</v>
      </c>
      <c r="B58" s="58" t="s">
        <v>101</v>
      </c>
      <c r="C58" s="54" t="s">
        <v>102</v>
      </c>
      <c r="D58" s="54">
        <v>1</v>
      </c>
      <c r="E58" s="54">
        <v>1</v>
      </c>
      <c r="F58" s="95">
        <f>SUM([1]Работы!G30:L30)</f>
        <v>999.4899999999999</v>
      </c>
    </row>
    <row r="59" spans="1:6" ht="10.5" customHeight="1" thickBot="1">
      <c r="A59" s="102" t="s">
        <v>103</v>
      </c>
      <c r="B59" s="67"/>
      <c r="C59" s="67"/>
      <c r="D59" s="67"/>
      <c r="E59" s="67"/>
      <c r="F59" s="99">
        <f>SUM(F31,F32,F53)</f>
        <v>300826.65460358252</v>
      </c>
    </row>
    <row r="60" spans="1:6" ht="10.5" customHeight="1" thickBot="1">
      <c r="A60" s="68" t="s">
        <v>51</v>
      </c>
      <c r="B60" s="69"/>
      <c r="C60" s="69"/>
      <c r="D60" s="69"/>
      <c r="E60" s="69"/>
      <c r="F60" s="70"/>
    </row>
    <row r="61" spans="1:6" ht="10.5" customHeight="1">
      <c r="A61" s="71" t="s">
        <v>3</v>
      </c>
      <c r="B61" s="72" t="s">
        <v>55</v>
      </c>
      <c r="C61" s="73" t="s">
        <v>52</v>
      </c>
      <c r="D61" s="74">
        <v>73</v>
      </c>
      <c r="E61" s="75"/>
      <c r="F61" s="76"/>
    </row>
    <row r="62" spans="1:6" ht="10.5" customHeight="1">
      <c r="A62" s="77" t="s">
        <v>6</v>
      </c>
      <c r="B62" s="78" t="s">
        <v>53</v>
      </c>
      <c r="C62" s="79" t="s">
        <v>52</v>
      </c>
      <c r="D62" s="80">
        <v>2</v>
      </c>
      <c r="E62" s="81"/>
      <c r="F62" s="82"/>
    </row>
    <row r="63" spans="1:6" ht="21" customHeight="1" thickBot="1">
      <c r="A63" s="83" t="s">
        <v>8</v>
      </c>
      <c r="B63" s="84" t="s">
        <v>54</v>
      </c>
      <c r="C63" s="85" t="s">
        <v>10</v>
      </c>
      <c r="D63" s="86">
        <v>69731</v>
      </c>
      <c r="E63" s="87"/>
      <c r="F63" s="88"/>
    </row>
    <row r="64" spans="1:6" ht="6" customHeight="1">
      <c r="A64" s="1"/>
      <c r="B64" s="1"/>
      <c r="C64" s="1"/>
      <c r="D64" s="1"/>
      <c r="E64" s="1"/>
      <c r="F64" s="1"/>
    </row>
    <row r="65" spans="1:6">
      <c r="A65" s="1"/>
      <c r="B65" s="1"/>
      <c r="C65" s="1"/>
      <c r="D65" s="3" t="s">
        <v>20</v>
      </c>
      <c r="E65" s="3"/>
      <c r="F65" s="1"/>
    </row>
    <row r="66" spans="1:6">
      <c r="A66" s="1"/>
      <c r="B66" s="1"/>
      <c r="C66" s="1"/>
      <c r="D66" s="1"/>
      <c r="E66" s="1"/>
      <c r="F66" s="1"/>
    </row>
    <row r="67" spans="1:6">
      <c r="A67" s="1"/>
      <c r="B67" s="1"/>
      <c r="C67" s="1"/>
      <c r="D67" s="1"/>
      <c r="E67" s="1"/>
      <c r="F67" s="1"/>
    </row>
    <row r="68" spans="1:6">
      <c r="A68" s="1"/>
      <c r="B68" s="1"/>
      <c r="C68" s="1"/>
      <c r="D68" s="1"/>
      <c r="E68" s="1"/>
      <c r="F68" s="1"/>
    </row>
    <row r="69" spans="1:6">
      <c r="A69" s="1"/>
      <c r="B69" s="1"/>
      <c r="C69" s="1"/>
      <c r="D69" s="1"/>
      <c r="E69" s="1"/>
      <c r="F69" s="1"/>
    </row>
    <row r="70" spans="1:6">
      <c r="A70" s="1"/>
      <c r="B70" s="1"/>
      <c r="C70" s="1"/>
      <c r="D70" s="1"/>
      <c r="E70" s="1"/>
      <c r="F70" s="1"/>
    </row>
    <row r="71" spans="1:6">
      <c r="A71" s="1"/>
      <c r="B71" s="1"/>
      <c r="C71" s="1"/>
      <c r="D71" s="1"/>
      <c r="E71" s="1"/>
      <c r="F71" s="1"/>
    </row>
    <row r="72" spans="1:6">
      <c r="A72" s="1"/>
      <c r="B72" s="1"/>
      <c r="C72" s="1"/>
      <c r="D72" s="1"/>
      <c r="E72" s="1"/>
      <c r="F72" s="1"/>
    </row>
    <row r="73" spans="1:6">
      <c r="A73" s="1"/>
      <c r="B73" s="1"/>
      <c r="C73" s="1"/>
      <c r="D73" s="1"/>
      <c r="E73" s="1"/>
      <c r="F73" s="1"/>
    </row>
    <row r="74" spans="1:6">
      <c r="A74" s="1"/>
      <c r="B74" s="1"/>
      <c r="C74" s="1"/>
      <c r="D74" s="1"/>
      <c r="E74" s="1"/>
      <c r="F74" s="1"/>
    </row>
    <row r="75" spans="1:6">
      <c r="A75" s="1"/>
      <c r="B75" s="1"/>
      <c r="C75" s="1"/>
      <c r="D75" s="1"/>
      <c r="E75" s="1"/>
      <c r="F75" s="1"/>
    </row>
    <row r="76" spans="1:6">
      <c r="A76" s="1"/>
      <c r="B76" s="1"/>
      <c r="C76" s="1"/>
      <c r="D76" s="1"/>
      <c r="E76" s="1"/>
      <c r="F76" s="1"/>
    </row>
    <row r="77" spans="1:6">
      <c r="A77" s="1"/>
      <c r="B77" s="1"/>
      <c r="C77" s="1"/>
      <c r="D77" s="1"/>
      <c r="E77" s="1"/>
      <c r="F77" s="1"/>
    </row>
    <row r="78" spans="1:6">
      <c r="A78" s="1"/>
      <c r="B78" s="1"/>
      <c r="C78" s="1"/>
      <c r="D78" s="1"/>
      <c r="E78" s="1"/>
      <c r="F78" s="1"/>
    </row>
    <row r="79" spans="1:6">
      <c r="A79" s="1"/>
      <c r="B79" s="1"/>
      <c r="C79" s="1"/>
      <c r="D79" s="1"/>
      <c r="E79" s="1"/>
      <c r="F79" s="1"/>
    </row>
    <row r="80" spans="1:6">
      <c r="A80" s="1"/>
      <c r="B80" s="1"/>
      <c r="C80" s="1"/>
      <c r="D80" s="1"/>
      <c r="E80" s="1"/>
      <c r="F80" s="1"/>
    </row>
    <row r="81" spans="1:6">
      <c r="A81" s="1"/>
      <c r="B81" s="1"/>
      <c r="C81" s="1"/>
      <c r="D81" s="1"/>
      <c r="E81" s="1"/>
      <c r="F81" s="1"/>
    </row>
    <row r="82" spans="1:6">
      <c r="A82" s="1"/>
      <c r="B82" s="1"/>
      <c r="C82" s="1"/>
      <c r="D82" s="1"/>
      <c r="E82" s="1"/>
      <c r="F82" s="1"/>
    </row>
    <row r="83" spans="1:6">
      <c r="A83" s="1"/>
      <c r="B83" s="1"/>
      <c r="C83" s="1"/>
      <c r="D83" s="1"/>
      <c r="E83" s="1"/>
      <c r="F83" s="1"/>
    </row>
    <row r="113" spans="2:5">
      <c r="B113" s="1"/>
      <c r="C113" s="1"/>
      <c r="D113" s="1"/>
      <c r="E113" s="1"/>
    </row>
    <row r="114" spans="2:5">
      <c r="B114" s="1"/>
      <c r="C114" s="1"/>
      <c r="D114" s="1"/>
      <c r="E114" s="1"/>
    </row>
    <row r="115" spans="2:5">
      <c r="B115" s="1"/>
      <c r="C115" s="1"/>
      <c r="D115" s="1"/>
      <c r="E115" s="1"/>
    </row>
    <row r="116" spans="2:5">
      <c r="B116" s="1"/>
      <c r="C116" s="1"/>
      <c r="D116" s="1"/>
      <c r="E116" s="1"/>
    </row>
    <row r="117" spans="2:5">
      <c r="B117" s="1"/>
      <c r="C117" s="1"/>
      <c r="D117" s="1"/>
      <c r="E117" s="1"/>
    </row>
    <row r="118" spans="2:5">
      <c r="B118" s="1"/>
      <c r="C118" s="1"/>
      <c r="D118" s="1"/>
      <c r="E118" s="1"/>
    </row>
    <row r="119" spans="2:5">
      <c r="B119" s="1"/>
      <c r="C119" s="1"/>
      <c r="D119" s="1"/>
      <c r="E119" s="1"/>
    </row>
    <row r="120" spans="2:5">
      <c r="B120" s="1"/>
      <c r="C120" s="1"/>
      <c r="D120" s="1"/>
      <c r="E120" s="1"/>
    </row>
    <row r="121" spans="2:5">
      <c r="B121" s="1"/>
      <c r="C121" s="1"/>
      <c r="D121" s="1"/>
      <c r="E121" s="1"/>
    </row>
    <row r="122" spans="2:5">
      <c r="B122" s="1"/>
      <c r="C122" s="1"/>
      <c r="D122" s="1"/>
      <c r="E122" s="1"/>
    </row>
    <row r="123" spans="2:5">
      <c r="B123" s="1"/>
      <c r="C123" s="1"/>
      <c r="D123" s="1"/>
      <c r="E123" s="1"/>
    </row>
    <row r="124" spans="2:5">
      <c r="B124" s="1"/>
      <c r="C124" s="1"/>
      <c r="D124" s="1"/>
      <c r="E124" s="1"/>
    </row>
    <row r="125" spans="2:5">
      <c r="B125" s="1"/>
      <c r="C125" s="1"/>
      <c r="D125" s="1"/>
      <c r="E125" s="1"/>
    </row>
    <row r="126" spans="2:5">
      <c r="B126" s="1"/>
      <c r="C126" s="1"/>
      <c r="D126" s="1"/>
      <c r="E126" s="1"/>
    </row>
  </sheetData>
  <mergeCells count="33">
    <mergeCell ref="D24:F24"/>
    <mergeCell ref="D25:F25"/>
    <mergeCell ref="D13:F13"/>
    <mergeCell ref="D14:F14"/>
    <mergeCell ref="A60:F60"/>
    <mergeCell ref="D15:F15"/>
    <mergeCell ref="D16:F16"/>
    <mergeCell ref="D17:F17"/>
    <mergeCell ref="D18:F18"/>
    <mergeCell ref="D19:F19"/>
    <mergeCell ref="D20:F20"/>
    <mergeCell ref="D27:F27"/>
    <mergeCell ref="D28:F28"/>
    <mergeCell ref="A29:F29"/>
    <mergeCell ref="D21:F21"/>
    <mergeCell ref="D22:F22"/>
    <mergeCell ref="D23:F23"/>
    <mergeCell ref="D61:F61"/>
    <mergeCell ref="D62:F62"/>
    <mergeCell ref="D63:F63"/>
    <mergeCell ref="D65:E65"/>
    <mergeCell ref="A1:F1"/>
    <mergeCell ref="A2:F2"/>
    <mergeCell ref="A8:F8"/>
    <mergeCell ref="A26:F26"/>
    <mergeCell ref="D5:F5"/>
    <mergeCell ref="D6:F6"/>
    <mergeCell ref="D7:F7"/>
    <mergeCell ref="D4:F4"/>
    <mergeCell ref="D9:F9"/>
    <mergeCell ref="D10:F10"/>
    <mergeCell ref="D11:F11"/>
    <mergeCell ref="D12:F12"/>
  </mergeCells>
  <pageMargins left="0.39370078740157483" right="0.39370078740157483" top="0.19685039370078741" bottom="0" header="0.31496062992125984" footer="0.31496062992125984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Свободы 54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2019-03-28T05:48:54Z</dcterms:modified>
</cp:coreProperties>
</file>