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оветская 14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4" s="1"/>
  <c r="F34"/>
  <c r="F35"/>
  <c r="F36"/>
  <c r="F37"/>
  <c r="F38"/>
  <c r="F39"/>
  <c r="F40"/>
  <c r="F41"/>
  <c r="F42"/>
  <c r="F43"/>
  <c r="F44"/>
  <c r="F45"/>
  <c r="F46"/>
  <c r="F47"/>
  <c r="F51"/>
  <c r="F50" s="1"/>
  <c r="F52"/>
  <c r="F53"/>
  <c r="D23"/>
</calcChain>
</file>

<file path=xl/sharedStrings.xml><?xml version="1.0" encoding="utf-8"?>
<sst xmlns="http://schemas.openxmlformats.org/spreadsheetml/2006/main" count="131" uniqueCount="100">
  <si>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</si>
  <si>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</si>
  <si>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</si>
  <si>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</si>
  <si>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</si>
  <si>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</si>
  <si>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</si>
  <si>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</si>
  <si>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</si>
  <si>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</si>
  <si>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</si>
  <si>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</si>
  <si>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</si>
  <si>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</si>
  <si>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</si>
  <si>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</si>
  <si>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</si>
  <si>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</si>
  <si>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</si>
  <si>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</si>
  <si>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</si>
  <si>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</si>
  <si>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</si>
  <si>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</si>
  <si>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</si>
  <si>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</si>
  <si>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</si>
  <si>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</si>
  <si>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</si>
  <si>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</si>
  <si>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</si>
  <si>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</si>
  <si>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</si>
  <si>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</si>
  <si>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</si>
  <si>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</si>
  <si>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</si>
  <si>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</si>
  <si>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</si>
  <si>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</si>
  <si>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</si>
  <si>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</si>
  <si>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</si>
  <si>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</si>
  <si>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Советская д. 14</t>
  </si>
  <si>
    <t>11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</si>
  <si>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</si>
  <si>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</si>
  <si>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</si>
  <si>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</si>
  <si>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</si>
  <si>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</si>
  <si>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</si>
  <si>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</si>
  <si>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</si>
  <si>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</si>
  <si>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</si>
  <si>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</si>
  <si>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</si>
  <si>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</si>
  <si>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</si>
  <si>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</si>
  <si>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</si>
  <si>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</si>
  <si>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</si>
  <si>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</si>
  <si>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</si>
  <si>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</si>
  <si>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</si>
  <si>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</si>
  <si>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</si>
  <si>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</si>
  <si>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</si>
  <si>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</si>
  <si>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</si>
  <si>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</si>
  <si>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</si>
  <si>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</si>
  <si>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</si>
  <si>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</si>
  <si>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</si>
  <si>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</si>
  <si>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</si>
  <si>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</si>
  <si>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</si>
  <si>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</si>
  <si>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системы отопления, ГВС, ХВС</t>
  </si>
  <si>
    <t>100 м трубопроводов</t>
  </si>
  <si>
    <t>Устранение неисправности электроснабжения</t>
  </si>
  <si>
    <t>1000 пог.м.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</si>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</sst>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21" xfId="0" applyFont="1" applyFill="1" applyBorder="1" applyAlignment="1" applyProtection="1">
      <alignment vertical="center" wrapText="1"/>
    </xf>
    <xf numFmtId="0" fontId="8" fillId="0" borderId="22" xfId="0" applyFont="1" applyFill="1" applyBorder="1" applyAlignment="1" applyProtection="1">
      <alignment vertical="center" wrapText="1"/>
    </xf>
    <xf numFmtId="0" fontId="8" fillId="0" borderId="26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left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9" xfId="0" applyFont="1" applyFill="1" applyBorder="1" applyAlignment="1" applyProtection="1">
      <alignment horizontal="center" vertical="center"/>
    </xf>
    <xf numFmtId="4" fontId="10" fillId="0" borderId="20" xfId="0" applyNumberFormat="1" applyFont="1" applyFill="1" applyBorder="1" applyAlignment="1" applyProtection="1">
      <alignment horizontal="right" vertical="center"/>
    </xf>
    <xf numFmtId="0" fontId="8" fillId="0" borderId="34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6;&#1074;&#1077;&#1090;&#1089;&#1082;&#1072;&#1103;%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385.8</v>
          </cell>
          <cell r="F3">
            <v>12</v>
          </cell>
        </row>
        <row r="5">
          <cell r="E5">
            <v>385.8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44.774402400000007</v>
          </cell>
          <cell r="H9">
            <v>0</v>
          </cell>
          <cell r="I9">
            <v>0</v>
          </cell>
          <cell r="K9">
            <v>54.986548099392003</v>
          </cell>
          <cell r="L9">
            <v>5.2439780090879999</v>
          </cell>
        </row>
        <row r="10">
          <cell r="G10">
            <v>357.04715759999999</v>
          </cell>
          <cell r="H10">
            <v>0</v>
          </cell>
          <cell r="I10">
            <v>0</v>
          </cell>
          <cell r="K10">
            <v>438.48247330540806</v>
          </cell>
          <cell r="L10">
            <v>41.817363098112004</v>
          </cell>
        </row>
        <row r="11">
          <cell r="G11">
            <v>517.90752000000009</v>
          </cell>
          <cell r="H11">
            <v>0</v>
          </cell>
          <cell r="I11">
            <v>0</v>
          </cell>
          <cell r="K11">
            <v>636.03186716160008</v>
          </cell>
          <cell r="L11">
            <v>60.657328742400004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482.18587200000002</v>
          </cell>
          <cell r="H13">
            <v>0</v>
          </cell>
          <cell r="I13">
            <v>0</v>
          </cell>
          <cell r="K13">
            <v>592.16282568576003</v>
          </cell>
          <cell r="L13">
            <v>56.473609328640002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888.24423852864015</v>
          </cell>
          <cell r="L14">
            <v>84.71041399296</v>
          </cell>
        </row>
        <row r="15">
          <cell r="G15">
            <v>58.264596000000004</v>
          </cell>
          <cell r="H15">
            <v>0</v>
          </cell>
          <cell r="I15">
            <v>0</v>
          </cell>
          <cell r="K15">
            <v>71.553585055680003</v>
          </cell>
          <cell r="L15">
            <v>6.8239494835200007</v>
          </cell>
        </row>
        <row r="16">
          <cell r="G16">
            <v>258.95376000000005</v>
          </cell>
          <cell r="H16">
            <v>0</v>
          </cell>
          <cell r="I16">
            <v>0</v>
          </cell>
          <cell r="K16">
            <v>318.01593358080004</v>
          </cell>
          <cell r="L16">
            <v>30.328664371200002</v>
          </cell>
        </row>
        <row r="17">
          <cell r="E17">
            <v>385.8</v>
          </cell>
        </row>
        <row r="18">
          <cell r="E18">
            <v>385.8</v>
          </cell>
          <cell r="F18">
            <v>365</v>
          </cell>
        </row>
        <row r="19">
          <cell r="E19">
            <v>385.8</v>
          </cell>
        </row>
        <row r="23">
          <cell r="G23">
            <v>615.45582000000002</v>
          </cell>
          <cell r="H23">
            <v>1304.6199999999999</v>
          </cell>
          <cell r="I23">
            <v>0</v>
          </cell>
          <cell r="K23">
            <v>755.82898342559997</v>
          </cell>
          <cell r="L23">
            <v>155.04850599317999</v>
          </cell>
        </row>
        <row r="24">
          <cell r="G24">
            <v>574.0308</v>
          </cell>
          <cell r="H24">
            <v>540.68712982199997</v>
          </cell>
          <cell r="I24">
            <v>0</v>
          </cell>
          <cell r="K24">
            <v>704.95574486400005</v>
          </cell>
          <cell r="L24">
            <v>99.671715085319988</v>
          </cell>
        </row>
        <row r="25">
          <cell r="G25">
            <v>207.86531040000003</v>
          </cell>
          <cell r="H25">
            <v>82.689599999999999</v>
          </cell>
          <cell r="I25">
            <v>0</v>
          </cell>
          <cell r="K25">
            <v>255.27523039603204</v>
          </cell>
          <cell r="L25">
            <v>29.306561154048001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workbookViewId="0">
      <selection activeCell="H15" sqref="H15"/>
    </sheetView>
  </sheetViews>
  <sheetFormatPr defaultRowHeight="15"/>
  <cols>
    <col min="1" max="1" width="4.28515625" customWidth="1"/>
    <col min="2" max="2" width="41.42578125" customWidth="1"/>
    <col min="3" max="3" width="15.140625" customWidth="1"/>
    <col min="4" max="4" width="10.855468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0.7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23735.5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23735.5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78663.320000000007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64395.671468524022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D12*F50/D28</f>
        <v>4898.6924462397146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9368.9560852362902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74931.09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74931.09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74931.09</v>
      </c>
      <c r="E22" s="36"/>
      <c r="F22" s="37"/>
    </row>
    <row r="23" spans="1:7" ht="24" customHeight="1" thickBot="1">
      <c r="A23" s="11" t="s">
        <v>41</v>
      </c>
      <c r="B23" s="12" t="s">
        <v>49</v>
      </c>
      <c r="C23" s="13" t="s">
        <v>10</v>
      </c>
      <c r="D23" s="23">
        <f>D9+D12-D16</f>
        <v>27467.73000000001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27467.73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85515.968535804452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98</v>
      </c>
      <c r="E30" s="52" t="s">
        <v>99</v>
      </c>
      <c r="F30" s="53" t="s">
        <v>36</v>
      </c>
    </row>
    <row r="31" spans="1:7" ht="12" customHeight="1">
      <c r="A31" s="90" t="s">
        <v>55</v>
      </c>
      <c r="B31" s="54" t="s">
        <v>56</v>
      </c>
      <c r="C31" s="55" t="s">
        <v>93</v>
      </c>
      <c r="D31" s="56">
        <v>385.8</v>
      </c>
      <c r="E31" s="56">
        <v>12</v>
      </c>
      <c r="F31" s="91">
        <f>PRODUCT([1]Работы!E3:F3,2.2)</f>
        <v>10185.120000000001</v>
      </c>
    </row>
    <row r="32" spans="1:7" ht="12" customHeight="1">
      <c r="A32" s="90" t="s">
        <v>57</v>
      </c>
      <c r="B32" s="57" t="s">
        <v>58</v>
      </c>
      <c r="C32" s="58"/>
      <c r="D32" s="58"/>
      <c r="E32" s="58"/>
      <c r="F32" s="92">
        <f>SUM(F33:F49)</f>
        <v>70005.413134664283</v>
      </c>
    </row>
    <row r="33" spans="1:6" ht="12" customHeight="1">
      <c r="A33" s="93">
        <v>1</v>
      </c>
      <c r="B33" s="59" t="s">
        <v>59</v>
      </c>
      <c r="C33" s="55" t="s">
        <v>94</v>
      </c>
      <c r="D33" s="56">
        <v>385.8</v>
      </c>
      <c r="E33" s="56">
        <v>12</v>
      </c>
      <c r="F33" s="94">
        <f>PRODUCT([1]Работы!E5:F5,2.79)</f>
        <v>12916.584000000001</v>
      </c>
    </row>
    <row r="34" spans="1:6" ht="12" customHeight="1">
      <c r="A34" s="95">
        <v>2</v>
      </c>
      <c r="B34" s="60" t="s">
        <v>60</v>
      </c>
      <c r="C34" s="56" t="s">
        <v>61</v>
      </c>
      <c r="D34" s="56">
        <v>10</v>
      </c>
      <c r="E34" s="56">
        <v>1</v>
      </c>
      <c r="F34" s="96">
        <f>SUM([1]Работы!G6,[1]Работы!H6,[1]Работы!I6,[1]Работы!K6,[1]Работы!L6)</f>
        <v>3209.922553156</v>
      </c>
    </row>
    <row r="35" spans="1:6" ht="12" customHeight="1">
      <c r="A35" s="93">
        <v>3</v>
      </c>
      <c r="B35" s="60" t="s">
        <v>62</v>
      </c>
      <c r="C35" s="56" t="s">
        <v>63</v>
      </c>
      <c r="D35" s="56">
        <v>0.04</v>
      </c>
      <c r="E35" s="56">
        <v>1</v>
      </c>
      <c r="F35" s="96">
        <f>SUM([1]Работы!G7,[1]Работы!H7,[1]Работы!I7,[1]Работы!K7,[1]Работы!L7)</f>
        <v>5936.2987621050734</v>
      </c>
    </row>
    <row r="36" spans="1:6" ht="12" customHeight="1">
      <c r="A36" s="93">
        <v>4</v>
      </c>
      <c r="B36" s="60" t="s">
        <v>64</v>
      </c>
      <c r="C36" s="56" t="s">
        <v>65</v>
      </c>
      <c r="D36" s="56">
        <v>1</v>
      </c>
      <c r="E36" s="56">
        <v>1</v>
      </c>
      <c r="F36" s="96">
        <f>SUM([1]Работы!G8,[1]Работы!H8,[1]Работы!I8,[1]Работы!K8,[1]Работы!L8)</f>
        <v>1346.2170321600001</v>
      </c>
    </row>
    <row r="37" spans="1:6" ht="24" customHeight="1">
      <c r="A37" s="95">
        <v>5</v>
      </c>
      <c r="B37" s="60" t="s">
        <v>66</v>
      </c>
      <c r="C37" s="56" t="s">
        <v>67</v>
      </c>
      <c r="D37" s="61">
        <v>0.4</v>
      </c>
      <c r="E37" s="56">
        <v>2</v>
      </c>
      <c r="F37" s="96">
        <f>SUM([1]Работы!G9,[1]Работы!H9,[1]Работы!I9,[1]Работы!K9,[1]Работы!L9)</f>
        <v>105.00492850848001</v>
      </c>
    </row>
    <row r="38" spans="1:6" ht="24" customHeight="1">
      <c r="A38" s="93">
        <v>6</v>
      </c>
      <c r="B38" s="60" t="s">
        <v>68</v>
      </c>
      <c r="C38" s="56" t="s">
        <v>67</v>
      </c>
      <c r="D38" s="61">
        <v>0.4</v>
      </c>
      <c r="E38" s="56">
        <v>2</v>
      </c>
      <c r="F38" s="96">
        <f>SUM([1]Работы!G10,[1]Работы!H10,[1]Работы!I10,[1]Работы!K10,[1]Работы!L10)</f>
        <v>837.34699400352008</v>
      </c>
    </row>
    <row r="39" spans="1:6" ht="24" customHeight="1">
      <c r="A39" s="93">
        <v>7</v>
      </c>
      <c r="B39" s="60" t="s">
        <v>69</v>
      </c>
      <c r="C39" s="56" t="s">
        <v>67</v>
      </c>
      <c r="D39" s="61">
        <v>0.4</v>
      </c>
      <c r="E39" s="56">
        <v>2</v>
      </c>
      <c r="F39" s="96">
        <f>SUM([1]Работы!G11,[1]Работы!H11,[1]Работы!I11,[1]Работы!K11,[1]Работы!L11)</f>
        <v>1214.5967159040003</v>
      </c>
    </row>
    <row r="40" spans="1:6" ht="12" customHeight="1">
      <c r="A40" s="95">
        <v>8</v>
      </c>
      <c r="B40" s="60" t="s">
        <v>70</v>
      </c>
      <c r="C40" s="56" t="s">
        <v>71</v>
      </c>
      <c r="D40" s="56">
        <v>0.2</v>
      </c>
      <c r="E40" s="56">
        <v>2</v>
      </c>
      <c r="F40" s="96">
        <f>SUM([1]Работы!G12,[1]Работы!H12,[1]Работы!I12,[1]Работы!K12,[1]Работы!L12)</f>
        <v>1135.2268928000001</v>
      </c>
    </row>
    <row r="41" spans="1:6" ht="24" customHeight="1">
      <c r="A41" s="93">
        <v>9</v>
      </c>
      <c r="B41" s="60" t="s">
        <v>72</v>
      </c>
      <c r="C41" s="56" t="s">
        <v>73</v>
      </c>
      <c r="D41" s="61">
        <v>0.4</v>
      </c>
      <c r="E41" s="56">
        <v>2</v>
      </c>
      <c r="F41" s="96">
        <f>SUM([1]Работы!G13,[1]Работы!H13,[1]Работы!I13,[1]Работы!K13,[1]Работы!L13)</f>
        <v>1130.8223070143999</v>
      </c>
    </row>
    <row r="42" spans="1:6" ht="24" customHeight="1">
      <c r="A42" s="93">
        <v>10</v>
      </c>
      <c r="B42" s="60" t="s">
        <v>74</v>
      </c>
      <c r="C42" s="56" t="s">
        <v>73</v>
      </c>
      <c r="D42" s="61">
        <v>0.4</v>
      </c>
      <c r="E42" s="56">
        <v>3</v>
      </c>
      <c r="F42" s="96">
        <f>SUM([1]Работы!G14,[1]Работы!H14,[1]Работы!I14,[1]Работы!K14,[1]Работы!L14)</f>
        <v>1696.2334605216001</v>
      </c>
    </row>
    <row r="43" spans="1:6" ht="24" customHeight="1">
      <c r="A43" s="95">
        <v>11</v>
      </c>
      <c r="B43" s="60" t="s">
        <v>75</v>
      </c>
      <c r="C43" s="56" t="s">
        <v>76</v>
      </c>
      <c r="D43" s="56">
        <v>0.02</v>
      </c>
      <c r="E43" s="56">
        <v>2</v>
      </c>
      <c r="F43" s="96">
        <f>SUM([1]Работы!G15,[1]Работы!H15,[1]Работы!I15,[1]Работы!K15,[1]Работы!L15)</f>
        <v>136.64213053920002</v>
      </c>
    </row>
    <row r="44" spans="1:6" ht="24" customHeight="1">
      <c r="A44" s="93">
        <v>12</v>
      </c>
      <c r="B44" s="60" t="s">
        <v>77</v>
      </c>
      <c r="C44" s="56" t="s">
        <v>78</v>
      </c>
      <c r="D44" s="56">
        <v>0.2</v>
      </c>
      <c r="E44" s="56">
        <v>2</v>
      </c>
      <c r="F44" s="96">
        <f>SUM([1]Работы!G16,[1]Работы!H16,[1]Работы!I16,[1]Работы!K16,[1]Работы!L16)</f>
        <v>607.29835795200017</v>
      </c>
    </row>
    <row r="45" spans="1:6" ht="12" customHeight="1">
      <c r="A45" s="93">
        <v>13</v>
      </c>
      <c r="B45" s="60" t="s">
        <v>79</v>
      </c>
      <c r="C45" s="55" t="s">
        <v>95</v>
      </c>
      <c r="D45" s="56">
        <v>385.8</v>
      </c>
      <c r="E45" s="56">
        <v>247</v>
      </c>
      <c r="F45" s="96">
        <f>3.15*[1]Работы!E17*12</f>
        <v>14583.24</v>
      </c>
    </row>
    <row r="46" spans="1:6" ht="12" customHeight="1">
      <c r="A46" s="95">
        <v>14</v>
      </c>
      <c r="B46" s="60" t="s">
        <v>80</v>
      </c>
      <c r="C46" s="55" t="s">
        <v>96</v>
      </c>
      <c r="D46" s="56">
        <v>385.8</v>
      </c>
      <c r="E46" s="56">
        <v>365</v>
      </c>
      <c r="F46" s="96">
        <f>1.95*[1]Работы!E18/30*[1]Работы!F18</f>
        <v>9153.1050000000014</v>
      </c>
    </row>
    <row r="47" spans="1:6" ht="12" customHeight="1">
      <c r="A47" s="93">
        <v>15</v>
      </c>
      <c r="B47" s="62" t="s">
        <v>81</v>
      </c>
      <c r="C47" s="55" t="s">
        <v>97</v>
      </c>
      <c r="D47" s="56">
        <v>385.8</v>
      </c>
      <c r="E47" s="63">
        <v>48</v>
      </c>
      <c r="F47" s="96">
        <f>PRODUCT([1]Работы!E19,1.64,12)</f>
        <v>7592.5439999999999</v>
      </c>
    </row>
    <row r="48" spans="1:6" ht="12" customHeight="1">
      <c r="A48" s="93">
        <v>16</v>
      </c>
      <c r="B48" s="64" t="s">
        <v>82</v>
      </c>
      <c r="C48" s="65"/>
      <c r="D48" s="56">
        <v>385.8</v>
      </c>
      <c r="E48" s="65"/>
      <c r="F48" s="97">
        <v>4381.8</v>
      </c>
    </row>
    <row r="49" spans="1:6" ht="12" customHeight="1">
      <c r="A49" s="95">
        <v>17</v>
      </c>
      <c r="B49" s="62" t="s">
        <v>83</v>
      </c>
      <c r="C49" s="63"/>
      <c r="D49" s="63"/>
      <c r="E49" s="63"/>
      <c r="F49" s="96">
        <v>4022.53</v>
      </c>
    </row>
    <row r="50" spans="1:6" ht="12" customHeight="1">
      <c r="A50" s="98" t="s">
        <v>84</v>
      </c>
      <c r="B50" s="66" t="s">
        <v>85</v>
      </c>
      <c r="C50" s="67"/>
      <c r="D50" s="67"/>
      <c r="E50" s="67"/>
      <c r="F50" s="99">
        <f>SUM(F51:F53)</f>
        <v>5325.4354011401801</v>
      </c>
    </row>
    <row r="51" spans="1:6" ht="12" customHeight="1">
      <c r="A51" s="100">
        <v>1</v>
      </c>
      <c r="B51" s="60" t="s">
        <v>86</v>
      </c>
      <c r="C51" s="56" t="s">
        <v>87</v>
      </c>
      <c r="D51" s="56">
        <v>0.01</v>
      </c>
      <c r="E51" s="56">
        <v>6</v>
      </c>
      <c r="F51" s="101">
        <f>SUM([1]Работы!G23,[1]Работы!H23,[1]Работы!I23,[1]Работы!K23,[1]Работы!L23)</f>
        <v>2830.95330941878</v>
      </c>
    </row>
    <row r="52" spans="1:6" ht="12" customHeight="1">
      <c r="A52" s="100">
        <v>2</v>
      </c>
      <c r="B52" s="60" t="s">
        <v>88</v>
      </c>
      <c r="C52" s="56" t="s">
        <v>89</v>
      </c>
      <c r="D52" s="56">
        <v>0.01</v>
      </c>
      <c r="E52" s="56">
        <v>2</v>
      </c>
      <c r="F52" s="101">
        <f>SUM([1]Работы!G24,[1]Работы!H24,[1]Работы!I24,[1]Работы!K24,[1]Работы!L24)</f>
        <v>1919.3453897713198</v>
      </c>
    </row>
    <row r="53" spans="1:6" ht="12" customHeight="1">
      <c r="A53" s="100">
        <v>3</v>
      </c>
      <c r="B53" s="60" t="s">
        <v>90</v>
      </c>
      <c r="C53" s="56" t="s">
        <v>91</v>
      </c>
      <c r="D53" s="56">
        <v>0.01</v>
      </c>
      <c r="E53" s="56">
        <v>4</v>
      </c>
      <c r="F53" s="101">
        <f>SUM([1]Работы!G25,[1]Работы!H25,[1]Работы!I25,[1]Работы!K25,[1]Работы!L25)</f>
        <v>575.13670195008012</v>
      </c>
    </row>
    <row r="54" spans="1:6" ht="12" customHeight="1" thickBot="1">
      <c r="A54" s="102" t="s">
        <v>92</v>
      </c>
      <c r="B54" s="68"/>
      <c r="C54" s="68"/>
      <c r="D54" s="68"/>
      <c r="E54" s="68"/>
      <c r="F54" s="99">
        <f>SUM(F31,F32,F50)</f>
        <v>85515.968535804452</v>
      </c>
    </row>
    <row r="55" spans="1:6" ht="12" customHeight="1" thickBot="1">
      <c r="A55" s="69" t="s">
        <v>50</v>
      </c>
      <c r="B55" s="70"/>
      <c r="C55" s="70"/>
      <c r="D55" s="70"/>
      <c r="E55" s="70"/>
      <c r="F55" s="71"/>
    </row>
    <row r="56" spans="1:6" ht="12" customHeight="1">
      <c r="A56" s="72" t="s">
        <v>3</v>
      </c>
      <c r="B56" s="73" t="s">
        <v>51</v>
      </c>
      <c r="C56" s="74" t="s">
        <v>52</v>
      </c>
      <c r="D56" s="75">
        <v>43</v>
      </c>
      <c r="E56" s="76"/>
      <c r="F56" s="77"/>
    </row>
    <row r="57" spans="1:6" ht="12" customHeight="1">
      <c r="A57" s="78" t="s">
        <v>6</v>
      </c>
      <c r="B57" s="79" t="s">
        <v>53</v>
      </c>
      <c r="C57" s="80" t="s">
        <v>52</v>
      </c>
      <c r="D57" s="81">
        <v>0</v>
      </c>
      <c r="E57" s="82"/>
      <c r="F57" s="83"/>
    </row>
    <row r="58" spans="1:6" ht="24" customHeight="1" thickBot="1">
      <c r="A58" s="84" t="s">
        <v>8</v>
      </c>
      <c r="B58" s="85" t="s">
        <v>54</v>
      </c>
      <c r="C58" s="86" t="s">
        <v>10</v>
      </c>
      <c r="D58" s="87">
        <v>22733.71</v>
      </c>
      <c r="E58" s="88"/>
      <c r="F58" s="89"/>
    </row>
    <row r="59" spans="1:6" ht="2.25" customHeight="1">
      <c r="A59" s="1"/>
      <c r="B59" s="1"/>
      <c r="C59" s="1"/>
      <c r="D59" s="1"/>
      <c r="E59" s="1"/>
      <c r="F59" s="1"/>
    </row>
    <row r="60" spans="1:6" ht="13.5" customHeight="1">
      <c r="A60" s="1"/>
      <c r="B60" s="1"/>
      <c r="C60" s="1"/>
      <c r="D60" s="4" t="s">
        <v>20</v>
      </c>
      <c r="E60" s="4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</sheetData>
  <mergeCells count="33">
    <mergeCell ref="D25:F25"/>
    <mergeCell ref="D13:F13"/>
    <mergeCell ref="D14:F14"/>
    <mergeCell ref="A55:F55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6:F56"/>
    <mergeCell ref="D57:F57"/>
    <mergeCell ref="D58:F58"/>
    <mergeCell ref="D60:E6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Советская 14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2019-03-29T04:03:35Z</dcterms:modified>
</cp:coreProperties>
</file>