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оветская 7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4"/>
  <c r="F35"/>
  <c r="F36"/>
  <c r="F37"/>
  <c r="F38"/>
  <c r="F39"/>
  <c r="F40"/>
  <c r="F41"/>
  <c r="F42"/>
  <c r="F43"/>
  <c r="F44"/>
  <c r="F45"/>
  <c r="F46"/>
  <c r="F47"/>
  <c r="F51"/>
  <c r="F50" s="1"/>
  <c r="F52"/>
  <c r="F53"/>
  <c r="D23"/>
  <c r="F32" l="1"/>
  <c r="F54" s="1"/>
</calcChain>
</file>

<file path=xl/sharedStrings.xml><?xml version="1.0" encoding="utf-8"?>
<sst xmlns="http://schemas.openxmlformats.org/spreadsheetml/2006/main" count="131" uniqueCount="100">
  <si>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</si>
  <si>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</si>
  <si>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</si>
  <si>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</si>
  <si>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</si>
  <si>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</si>
  <si>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</si>
  <si>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</si>
  <si>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</si>
  <si>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</si>
  <si>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</si>
  <si>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</si>
  <si>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</si>
  <si>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</si>
  <si>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</si>
  <si>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</si>
  <si>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</si>
  <si>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</si>
  <si>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</si>
  <si>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</si>
  <si>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</si>
  <si>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</si>
  <si>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</si>
  <si>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</si>
  <si>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</si>
  <si>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</si>
  <si>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</si>
  <si>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</si>
  <si>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</si>
  <si>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</si>
  <si>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</si>
  <si>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</si>
  <si>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</si>
  <si>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</si>
  <si>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</si>
  <si>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</si>
  <si>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Кол-во ед. изм.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</si>
  <si>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</si>
  <si>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</si>
  <si>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</si>
  <si>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</si>
  <si>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</si>
  <si>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</si>
  <si>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</si>
  <si>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</si>
  <si>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</si>
  <si>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Советская д. 7</t>
  </si>
  <si>
    <t>15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</si>
  <si>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</si>
  <si>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</si>
  <si>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</si>
  <si>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</si>
  <si>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</si>
  <si>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</si>
  <si>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</si>
  <si>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</si>
  <si>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</si>
  <si>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</si>
  <si>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</si>
  <si>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</si>
  <si>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</si>
  <si>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</si>
  <si>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</si>
  <si>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</si>
  <si>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</si>
  <si>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</si>
  <si>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</si>
  <si>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</si>
  <si>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</si>
  <si>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</si>
  <si>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</si>
  <si>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</si>
  <si>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</si>
  <si>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</si>
  <si>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</si>
  <si>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</si>
  <si>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</si>
  <si>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</si>
  <si>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</si>
  <si>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</si>
  <si>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</si>
  <si>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</si>
  <si>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</si>
  <si>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</si>
  <si>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</si>
  <si>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</si>
  <si>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</si>
  <si>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</si>
  <si>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</si>
  <si>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</si>
  <si>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</si>
  <si>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</si>
  <si>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дверного полотна</t>
  </si>
  <si>
    <t>1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</si>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</sst>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30" xfId="0" applyFont="1" applyFill="1" applyBorder="1" applyAlignment="1" applyProtection="1">
      <alignment vertical="center" wrapText="1"/>
    </xf>
    <xf numFmtId="0" fontId="8" fillId="0" borderId="31" xfId="0" applyFont="1" applyFill="1" applyBorder="1" applyAlignment="1" applyProtection="1">
      <alignment vertical="center" wrapText="1"/>
    </xf>
    <xf numFmtId="0" fontId="8" fillId="0" borderId="22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32" xfId="0" applyFont="1" applyFill="1" applyBorder="1" applyAlignment="1" applyProtection="1">
      <alignment horizontal="center" vertical="center"/>
    </xf>
    <xf numFmtId="4" fontId="10" fillId="0" borderId="33" xfId="0" applyNumberFormat="1" applyFont="1" applyFill="1" applyBorder="1" applyAlignment="1" applyProtection="1">
      <alignment horizontal="right" vertical="center"/>
    </xf>
    <xf numFmtId="0" fontId="8" fillId="0" borderId="34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6;&#1074;&#1077;&#1090;&#1089;&#1082;&#1072;&#1103;%20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656.4</v>
          </cell>
          <cell r="F3">
            <v>12</v>
          </cell>
        </row>
        <row r="5">
          <cell r="E5">
            <v>656.4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67.161603600000007</v>
          </cell>
          <cell r="H9">
            <v>0</v>
          </cell>
          <cell r="I9">
            <v>0</v>
          </cell>
          <cell r="K9">
            <v>82.479822149087994</v>
          </cell>
          <cell r="L9">
            <v>7.8659670136319999</v>
          </cell>
        </row>
        <row r="10">
          <cell r="G10">
            <v>535.57073639999999</v>
          </cell>
          <cell r="H10">
            <v>0</v>
          </cell>
          <cell r="I10">
            <v>0</v>
          </cell>
          <cell r="K10">
            <v>657.72370995811195</v>
          </cell>
          <cell r="L10">
            <v>62.726044647168003</v>
          </cell>
        </row>
        <row r="11">
          <cell r="G11">
            <v>776.86127999999997</v>
          </cell>
          <cell r="H11">
            <v>0</v>
          </cell>
          <cell r="I11">
            <v>0</v>
          </cell>
          <cell r="K11">
            <v>954.04780074240011</v>
          </cell>
          <cell r="L11">
            <v>90.985993113600003</v>
          </cell>
        </row>
        <row r="12">
          <cell r="G12">
            <v>726.096</v>
          </cell>
          <cell r="H12">
            <v>0</v>
          </cell>
          <cell r="I12">
            <v>0</v>
          </cell>
          <cell r="K12">
            <v>891.70397567999999</v>
          </cell>
          <cell r="L12">
            <v>85.04036352</v>
          </cell>
        </row>
        <row r="13">
          <cell r="G13">
            <v>723.27880800000003</v>
          </cell>
          <cell r="H13">
            <v>0</v>
          </cell>
          <cell r="I13">
            <v>0</v>
          </cell>
          <cell r="K13">
            <v>888.24423852864004</v>
          </cell>
          <cell r="L13">
            <v>84.71041399296</v>
          </cell>
        </row>
        <row r="14">
          <cell r="G14">
            <v>1084.918212</v>
          </cell>
          <cell r="H14">
            <v>0</v>
          </cell>
          <cell r="I14">
            <v>0</v>
          </cell>
          <cell r="K14">
            <v>1332.3663577929601</v>
          </cell>
          <cell r="L14">
            <v>127.06562098943999</v>
          </cell>
        </row>
        <row r="15">
          <cell r="G15">
            <v>116.52919200000001</v>
          </cell>
          <cell r="H15">
            <v>0</v>
          </cell>
          <cell r="I15">
            <v>0</v>
          </cell>
          <cell r="K15">
            <v>143.10717011136001</v>
          </cell>
          <cell r="L15">
            <v>13.647898967040001</v>
          </cell>
        </row>
        <row r="16">
          <cell r="G16">
            <v>388.43063999999998</v>
          </cell>
          <cell r="H16">
            <v>0</v>
          </cell>
          <cell r="I16">
            <v>0</v>
          </cell>
          <cell r="K16">
            <v>477.02390037120006</v>
          </cell>
          <cell r="L16">
            <v>45.492996556800001</v>
          </cell>
        </row>
        <row r="17">
          <cell r="E17">
            <v>656.4</v>
          </cell>
        </row>
        <row r="18">
          <cell r="E18">
            <v>656.4</v>
          </cell>
          <cell r="F18">
            <v>365</v>
          </cell>
        </row>
        <row r="19">
          <cell r="E19">
            <v>656.4</v>
          </cell>
        </row>
        <row r="23">
          <cell r="G23">
            <v>2583.1386000000002</v>
          </cell>
          <cell r="H23">
            <v>2433.0920841990001</v>
          </cell>
          <cell r="I23">
            <v>0</v>
          </cell>
          <cell r="K23">
            <v>3172.3008518880001</v>
          </cell>
          <cell r="L23">
            <v>448.52271788393995</v>
          </cell>
        </row>
        <row r="24">
          <cell r="G24">
            <v>2154.09537</v>
          </cell>
          <cell r="H24">
            <v>4839.7020206955003</v>
          </cell>
          <cell r="I24">
            <v>0</v>
          </cell>
          <cell r="K24">
            <v>881.80048066320001</v>
          </cell>
          <cell r="L24">
            <v>180.88992365870999</v>
          </cell>
        </row>
        <row r="25">
          <cell r="G25">
            <v>458.55</v>
          </cell>
          <cell r="H25">
            <v>153.91</v>
          </cell>
          <cell r="I25">
            <v>0</v>
          </cell>
          <cell r="K25">
            <v>249.44</v>
          </cell>
          <cell r="L25">
            <v>37.590000000000003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0"/>
  <sheetViews>
    <sheetView tabSelected="1" workbookViewId="0">
      <selection activeCell="H50" sqref="H50"/>
    </sheetView>
  </sheetViews>
  <sheetFormatPr defaultRowHeight="15"/>
  <cols>
    <col min="1" max="1" width="4.28515625" customWidth="1"/>
    <col min="2" max="2" width="42.7109375" customWidth="1"/>
    <col min="3" max="3" width="14.7109375" customWidth="1"/>
    <col min="4" max="4" width="9.7109375" customWidth="1"/>
    <col min="5" max="5" width="11.7109375" customWidth="1"/>
    <col min="6" max="6" width="13" customWidth="1"/>
    <col min="7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46</v>
      </c>
      <c r="B2" s="5"/>
      <c r="C2" s="5"/>
      <c r="D2" s="5"/>
      <c r="E2" s="5"/>
      <c r="F2" s="5"/>
    </row>
    <row r="3" spans="1:8" ht="6" customHeight="1" thickBot="1">
      <c r="A3" s="3"/>
      <c r="B3" s="3"/>
      <c r="C3" s="3"/>
      <c r="D3" s="3"/>
      <c r="E3" s="3"/>
      <c r="F3" s="3"/>
    </row>
    <row r="4" spans="1:8" ht="10.5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0.5" customHeight="1" thickBot="1">
      <c r="A5" s="11" t="s">
        <v>3</v>
      </c>
      <c r="B5" s="12" t="s">
        <v>4</v>
      </c>
      <c r="C5" s="13" t="s">
        <v>5</v>
      </c>
      <c r="D5" s="14" t="s">
        <v>47</v>
      </c>
      <c r="E5" s="15"/>
      <c r="F5" s="16"/>
    </row>
    <row r="6" spans="1:8" ht="10.5" customHeight="1" thickBot="1">
      <c r="A6" s="17" t="s">
        <v>6</v>
      </c>
      <c r="B6" s="18" t="s">
        <v>7</v>
      </c>
      <c r="C6" s="19" t="s">
        <v>5</v>
      </c>
      <c r="D6" s="14" t="s">
        <v>48</v>
      </c>
      <c r="E6" s="15"/>
      <c r="F6" s="16"/>
    </row>
    <row r="7" spans="1:8" ht="10.5" customHeight="1" thickBot="1">
      <c r="A7" s="11" t="s">
        <v>8</v>
      </c>
      <c r="B7" s="12" t="s">
        <v>9</v>
      </c>
      <c r="C7" s="13" t="s">
        <v>5</v>
      </c>
      <c r="D7" s="14" t="s">
        <v>49</v>
      </c>
      <c r="E7" s="15"/>
      <c r="F7" s="16"/>
    </row>
    <row r="8" spans="1:8" ht="10.5" customHeight="1" thickBot="1">
      <c r="A8" s="20" t="s">
        <v>23</v>
      </c>
      <c r="B8" s="21"/>
      <c r="C8" s="21"/>
      <c r="D8" s="21"/>
      <c r="E8" s="21"/>
      <c r="F8" s="22"/>
    </row>
    <row r="9" spans="1:8" ht="21" customHeight="1" thickBot="1">
      <c r="A9" s="11" t="s">
        <v>41</v>
      </c>
      <c r="B9" s="12" t="s">
        <v>50</v>
      </c>
      <c r="C9" s="13" t="s">
        <v>10</v>
      </c>
      <c r="D9" s="23">
        <v>47455.9</v>
      </c>
      <c r="E9" s="24"/>
      <c r="F9" s="25"/>
    </row>
    <row r="10" spans="1:8" ht="10.5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0.5" customHeight="1" thickBot="1">
      <c r="A11" s="11"/>
      <c r="B11" s="12" t="s">
        <v>31</v>
      </c>
      <c r="C11" s="13" t="s">
        <v>10</v>
      </c>
      <c r="D11" s="23">
        <v>47455.9</v>
      </c>
      <c r="E11" s="24"/>
      <c r="F11" s="25"/>
    </row>
    <row r="12" spans="1:8" ht="21" customHeight="1" thickBot="1">
      <c r="A12" s="26" t="s">
        <v>42</v>
      </c>
      <c r="B12" s="27" t="s">
        <v>25</v>
      </c>
      <c r="C12" s="28" t="s">
        <v>10</v>
      </c>
      <c r="D12" s="23">
        <v>143581.01999999999</v>
      </c>
      <c r="E12" s="24"/>
      <c r="F12" s="25"/>
    </row>
    <row r="13" spans="1:8" ht="10.5" customHeight="1" thickBot="1">
      <c r="A13" s="26"/>
      <c r="B13" s="27" t="s">
        <v>26</v>
      </c>
      <c r="C13" s="28" t="s">
        <v>10</v>
      </c>
      <c r="D13" s="23">
        <f>D12*F32/D28</f>
        <v>109796.38092127786</v>
      </c>
      <c r="E13" s="24"/>
      <c r="F13" s="25"/>
    </row>
    <row r="14" spans="1:8" ht="10.5" customHeight="1" thickBot="1">
      <c r="A14" s="26"/>
      <c r="B14" s="27" t="s">
        <v>27</v>
      </c>
      <c r="C14" s="28" t="s">
        <v>10</v>
      </c>
      <c r="D14" s="23">
        <f>F50*D12/D28</f>
        <v>17020.055363441985</v>
      </c>
      <c r="E14" s="24"/>
      <c r="F14" s="25"/>
      <c r="H14" s="2"/>
    </row>
    <row r="15" spans="1:8" ht="10.5" customHeight="1" thickBot="1">
      <c r="A15" s="26"/>
      <c r="B15" s="27" t="s">
        <v>28</v>
      </c>
      <c r="C15" s="28" t="s">
        <v>10</v>
      </c>
      <c r="D15" s="23">
        <f>D12*F31/D28</f>
        <v>16764.583715280132</v>
      </c>
      <c r="E15" s="24"/>
      <c r="F15" s="25"/>
    </row>
    <row r="16" spans="1:8" ht="10.5" customHeight="1" thickBot="1">
      <c r="A16" s="17" t="s">
        <v>11</v>
      </c>
      <c r="B16" s="18" t="s">
        <v>19</v>
      </c>
      <c r="C16" s="19" t="s">
        <v>10</v>
      </c>
      <c r="D16" s="23">
        <v>129811.85</v>
      </c>
      <c r="E16" s="24"/>
      <c r="F16" s="25"/>
    </row>
    <row r="17" spans="1:7" ht="10.5" customHeight="1" thickBot="1">
      <c r="A17" s="29"/>
      <c r="B17" s="30" t="s">
        <v>29</v>
      </c>
      <c r="C17" s="31" t="s">
        <v>10</v>
      </c>
      <c r="D17" s="23">
        <v>129811.85</v>
      </c>
      <c r="E17" s="24"/>
      <c r="F17" s="25"/>
    </row>
    <row r="18" spans="1:7" ht="10.5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0.5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0.5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0.5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0.5" customHeight="1" thickBot="1">
      <c r="A22" s="11" t="s">
        <v>12</v>
      </c>
      <c r="B22" s="12" t="s">
        <v>16</v>
      </c>
      <c r="C22" s="13" t="s">
        <v>10</v>
      </c>
      <c r="D22" s="35">
        <v>129811.85</v>
      </c>
      <c r="E22" s="36"/>
      <c r="F22" s="37"/>
    </row>
    <row r="23" spans="1:7" ht="21" customHeight="1" thickBot="1">
      <c r="A23" s="11" t="s">
        <v>43</v>
      </c>
      <c r="B23" s="12" t="s">
        <v>51</v>
      </c>
      <c r="C23" s="13" t="s">
        <v>10</v>
      </c>
      <c r="D23" s="23">
        <f>D9+D12-D16</f>
        <v>61225.069999999978</v>
      </c>
      <c r="E23" s="24"/>
      <c r="F23" s="25"/>
    </row>
    <row r="24" spans="1:7" ht="10.5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0.5" customHeight="1" thickBot="1">
      <c r="A25" s="11"/>
      <c r="B25" s="12" t="s">
        <v>31</v>
      </c>
      <c r="C25" s="13" t="s">
        <v>10</v>
      </c>
      <c r="D25" s="23">
        <v>61225.07</v>
      </c>
      <c r="E25" s="24"/>
      <c r="F25" s="25"/>
    </row>
    <row r="26" spans="1:7" ht="10.5" customHeight="1" thickBot="1">
      <c r="A26" s="20" t="s">
        <v>21</v>
      </c>
      <c r="B26" s="21"/>
      <c r="C26" s="21"/>
      <c r="D26" s="21"/>
      <c r="E26" s="21"/>
      <c r="F26" s="22"/>
    </row>
    <row r="27" spans="1:7" ht="10.5" customHeight="1" thickBot="1">
      <c r="A27" s="38" t="s">
        <v>44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0.5" customHeight="1" thickBot="1">
      <c r="A28" s="44" t="s">
        <v>45</v>
      </c>
      <c r="B28" s="45" t="s">
        <v>18</v>
      </c>
      <c r="C28" s="46" t="s">
        <v>10</v>
      </c>
      <c r="D28" s="47">
        <v>148414.64569569982</v>
      </c>
      <c r="E28" s="48"/>
      <c r="F28" s="49"/>
    </row>
    <row r="29" spans="1:7" ht="10.5" customHeight="1" thickBot="1">
      <c r="A29" s="20" t="s">
        <v>40</v>
      </c>
      <c r="B29" s="21"/>
      <c r="C29" s="21"/>
      <c r="D29" s="21"/>
      <c r="E29" s="21"/>
      <c r="F29" s="22"/>
      <c r="G29" t="s">
        <v>39</v>
      </c>
    </row>
    <row r="30" spans="1:7" ht="10.5" customHeight="1">
      <c r="A30" s="50" t="s">
        <v>33</v>
      </c>
      <c r="B30" s="51" t="s">
        <v>34</v>
      </c>
      <c r="C30" s="51" t="s">
        <v>35</v>
      </c>
      <c r="D30" s="52" t="s">
        <v>36</v>
      </c>
      <c r="E30" s="52" t="s">
        <v>37</v>
      </c>
      <c r="F30" s="53" t="s">
        <v>38</v>
      </c>
    </row>
    <row r="31" spans="1:7" ht="10.5" customHeight="1">
      <c r="A31" s="90" t="s">
        <v>57</v>
      </c>
      <c r="B31" s="54" t="s">
        <v>58</v>
      </c>
      <c r="C31" s="55" t="s">
        <v>95</v>
      </c>
      <c r="D31" s="56">
        <v>656.4</v>
      </c>
      <c r="E31" s="56">
        <v>12</v>
      </c>
      <c r="F31" s="91">
        <f>PRODUCT([1]Работы!E3:F3,2.2)</f>
        <v>17328.96</v>
      </c>
    </row>
    <row r="32" spans="1:7" ht="10.5" customHeight="1">
      <c r="A32" s="90" t="s">
        <v>59</v>
      </c>
      <c r="B32" s="57" t="s">
        <v>60</v>
      </c>
      <c r="C32" s="58"/>
      <c r="D32" s="58"/>
      <c r="E32" s="58"/>
      <c r="F32" s="92">
        <f>SUM(F33:F49)</f>
        <v>113492.65364671145</v>
      </c>
    </row>
    <row r="33" spans="1:6" ht="10.5" customHeight="1">
      <c r="A33" s="93">
        <v>1</v>
      </c>
      <c r="B33" s="59" t="s">
        <v>61</v>
      </c>
      <c r="C33" s="55" t="s">
        <v>96</v>
      </c>
      <c r="D33" s="56">
        <v>656.4</v>
      </c>
      <c r="E33" s="56">
        <v>12</v>
      </c>
      <c r="F33" s="94">
        <f>PRODUCT([1]Работы!E5:F5,2.79)</f>
        <v>21976.271999999997</v>
      </c>
    </row>
    <row r="34" spans="1:6" ht="10.5" customHeight="1">
      <c r="A34" s="95">
        <v>2</v>
      </c>
      <c r="B34" s="60" t="s">
        <v>62</v>
      </c>
      <c r="C34" s="56" t="s">
        <v>63</v>
      </c>
      <c r="D34" s="56">
        <v>20</v>
      </c>
      <c r="E34" s="56">
        <v>1</v>
      </c>
      <c r="F34" s="96">
        <f>SUM([1]Работы!G6,[1]Работы!H6,[1]Работы!I6,[1]Работы!K6,[1]Работы!L6)</f>
        <v>6419.8451063120001</v>
      </c>
    </row>
    <row r="35" spans="1:6" ht="10.5" customHeight="1">
      <c r="A35" s="93">
        <v>3</v>
      </c>
      <c r="B35" s="60" t="s">
        <v>64</v>
      </c>
      <c r="C35" s="56" t="s">
        <v>65</v>
      </c>
      <c r="D35" s="56">
        <v>0.04</v>
      </c>
      <c r="E35" s="56">
        <v>1</v>
      </c>
      <c r="F35" s="96">
        <f>SUM([1]Работы!G7,[1]Работы!H7,[1]Работы!I7,[1]Работы!K7,[1]Работы!L7)</f>
        <v>5936.2987621050734</v>
      </c>
    </row>
    <row r="36" spans="1:6" ht="10.5" customHeight="1">
      <c r="A36" s="93">
        <v>4</v>
      </c>
      <c r="B36" s="60" t="s">
        <v>66</v>
      </c>
      <c r="C36" s="56" t="s">
        <v>67</v>
      </c>
      <c r="D36" s="56">
        <v>1</v>
      </c>
      <c r="E36" s="56">
        <v>1</v>
      </c>
      <c r="F36" s="96">
        <f>SUM([1]Работы!G8,[1]Работы!H8,[1]Работы!I8,[1]Работы!K8,[1]Работы!L8)</f>
        <v>1346.2170321600001</v>
      </c>
    </row>
    <row r="37" spans="1:6" ht="21" customHeight="1">
      <c r="A37" s="95">
        <v>5</v>
      </c>
      <c r="B37" s="60" t="s">
        <v>68</v>
      </c>
      <c r="C37" s="56" t="s">
        <v>69</v>
      </c>
      <c r="D37" s="61">
        <v>0.6</v>
      </c>
      <c r="E37" s="56">
        <v>2</v>
      </c>
      <c r="F37" s="96">
        <f>SUM([1]Работы!G9,[1]Работы!H9,[1]Работы!I9,[1]Работы!K9,[1]Работы!L9)</f>
        <v>157.50739276272</v>
      </c>
    </row>
    <row r="38" spans="1:6" ht="21" customHeight="1">
      <c r="A38" s="93">
        <v>6</v>
      </c>
      <c r="B38" s="60" t="s">
        <v>70</v>
      </c>
      <c r="C38" s="56" t="s">
        <v>69</v>
      </c>
      <c r="D38" s="61">
        <v>0.6</v>
      </c>
      <c r="E38" s="56">
        <v>2</v>
      </c>
      <c r="F38" s="96">
        <f>SUM([1]Работы!G10,[1]Работы!H10,[1]Работы!I10,[1]Работы!K10,[1]Работы!L10)</f>
        <v>1256.0204910052801</v>
      </c>
    </row>
    <row r="39" spans="1:6" ht="21" customHeight="1">
      <c r="A39" s="93">
        <v>7</v>
      </c>
      <c r="B39" s="60" t="s">
        <v>71</v>
      </c>
      <c r="C39" s="56" t="s">
        <v>69</v>
      </c>
      <c r="D39" s="61">
        <v>0.6</v>
      </c>
      <c r="E39" s="56">
        <v>2</v>
      </c>
      <c r="F39" s="96">
        <f>SUM([1]Работы!G11,[1]Работы!H11,[1]Работы!I11,[1]Работы!K11,[1]Работы!L11)</f>
        <v>1821.895073856</v>
      </c>
    </row>
    <row r="40" spans="1:6" ht="10.5" customHeight="1">
      <c r="A40" s="95">
        <v>8</v>
      </c>
      <c r="B40" s="60" t="s">
        <v>72</v>
      </c>
      <c r="C40" s="56" t="s">
        <v>73</v>
      </c>
      <c r="D40" s="56">
        <v>0.3</v>
      </c>
      <c r="E40" s="56">
        <v>2</v>
      </c>
      <c r="F40" s="96">
        <f>SUM([1]Работы!G12,[1]Работы!H12,[1]Работы!I12,[1]Работы!K12,[1]Работы!L12)</f>
        <v>1702.8403392</v>
      </c>
    </row>
    <row r="41" spans="1:6" ht="21" customHeight="1">
      <c r="A41" s="93">
        <v>9</v>
      </c>
      <c r="B41" s="60" t="s">
        <v>74</v>
      </c>
      <c r="C41" s="56" t="s">
        <v>75</v>
      </c>
      <c r="D41" s="61">
        <v>0.6</v>
      </c>
      <c r="E41" s="56">
        <v>2</v>
      </c>
      <c r="F41" s="96">
        <f>SUM([1]Работы!G13,[1]Работы!H13,[1]Работы!I13,[1]Работы!K13,[1]Работы!L13)</f>
        <v>1696.2334605215999</v>
      </c>
    </row>
    <row r="42" spans="1:6" ht="21" customHeight="1">
      <c r="A42" s="93">
        <v>10</v>
      </c>
      <c r="B42" s="60" t="s">
        <v>76</v>
      </c>
      <c r="C42" s="56" t="s">
        <v>75</v>
      </c>
      <c r="D42" s="61">
        <v>0.6</v>
      </c>
      <c r="E42" s="56">
        <v>3</v>
      </c>
      <c r="F42" s="96">
        <f>SUM([1]Работы!G14,[1]Работы!H14,[1]Работы!I14,[1]Работы!K14,[1]Работы!L14)</f>
        <v>2544.3501907824002</v>
      </c>
    </row>
    <row r="43" spans="1:6" ht="21" customHeight="1">
      <c r="A43" s="95">
        <v>11</v>
      </c>
      <c r="B43" s="60" t="s">
        <v>77</v>
      </c>
      <c r="C43" s="56" t="s">
        <v>78</v>
      </c>
      <c r="D43" s="56">
        <v>0.04</v>
      </c>
      <c r="E43" s="56">
        <v>2</v>
      </c>
      <c r="F43" s="96">
        <f>SUM([1]Работы!G15,[1]Работы!H15,[1]Работы!I15,[1]Работы!K15,[1]Работы!L15)</f>
        <v>273.28426107840005</v>
      </c>
    </row>
    <row r="44" spans="1:6" ht="21" customHeight="1">
      <c r="A44" s="93">
        <v>12</v>
      </c>
      <c r="B44" s="60" t="s">
        <v>79</v>
      </c>
      <c r="C44" s="56" t="s">
        <v>80</v>
      </c>
      <c r="D44" s="56">
        <v>0.3</v>
      </c>
      <c r="E44" s="56">
        <v>2</v>
      </c>
      <c r="F44" s="96">
        <f>SUM([1]Работы!G16,[1]Работы!H16,[1]Работы!I16,[1]Работы!K16,[1]Работы!L16)</f>
        <v>910.94753692799998</v>
      </c>
    </row>
    <row r="45" spans="1:6" ht="10.5" customHeight="1">
      <c r="A45" s="93">
        <v>13</v>
      </c>
      <c r="B45" s="60" t="s">
        <v>81</v>
      </c>
      <c r="C45" s="56" t="s">
        <v>97</v>
      </c>
      <c r="D45" s="56">
        <v>656.4</v>
      </c>
      <c r="E45" s="56">
        <v>247</v>
      </c>
      <c r="F45" s="96">
        <f>3.15*[1]Работы!E17*12</f>
        <v>24811.919999999998</v>
      </c>
    </row>
    <row r="46" spans="1:6" ht="10.5" customHeight="1">
      <c r="A46" s="95">
        <v>14</v>
      </c>
      <c r="B46" s="60" t="s">
        <v>82</v>
      </c>
      <c r="C46" s="56" t="s">
        <v>98</v>
      </c>
      <c r="D46" s="56">
        <v>656.4</v>
      </c>
      <c r="E46" s="56">
        <v>365</v>
      </c>
      <c r="F46" s="96">
        <f>1.95*[1]Работы!E18/30*[1]Работы!F18</f>
        <v>15573.090000000002</v>
      </c>
    </row>
    <row r="47" spans="1:6" ht="10.5" customHeight="1">
      <c r="A47" s="93">
        <v>15</v>
      </c>
      <c r="B47" s="62" t="s">
        <v>83</v>
      </c>
      <c r="C47" s="56" t="s">
        <v>99</v>
      </c>
      <c r="D47" s="56">
        <v>656.4</v>
      </c>
      <c r="E47" s="63">
        <v>48</v>
      </c>
      <c r="F47" s="96">
        <f>PRODUCT([1]Работы!E19,1.64,12)</f>
        <v>12917.951999999997</v>
      </c>
    </row>
    <row r="48" spans="1:6" ht="10.5" customHeight="1">
      <c r="A48" s="93">
        <v>16</v>
      </c>
      <c r="B48" s="64" t="s">
        <v>84</v>
      </c>
      <c r="C48" s="65"/>
      <c r="D48" s="56">
        <v>656.4</v>
      </c>
      <c r="E48" s="65"/>
      <c r="F48" s="97">
        <v>6046</v>
      </c>
    </row>
    <row r="49" spans="1:7" ht="10.5" customHeight="1">
      <c r="A49" s="95">
        <v>17</v>
      </c>
      <c r="B49" s="62" t="s">
        <v>85</v>
      </c>
      <c r="C49" s="63"/>
      <c r="D49" s="63"/>
      <c r="E49" s="63"/>
      <c r="F49" s="96">
        <v>8101.98</v>
      </c>
    </row>
    <row r="50" spans="1:7" ht="10.5" customHeight="1">
      <c r="A50" s="98" t="s">
        <v>86</v>
      </c>
      <c r="B50" s="66" t="s">
        <v>87</v>
      </c>
      <c r="C50" s="67"/>
      <c r="D50" s="67"/>
      <c r="E50" s="67"/>
      <c r="F50" s="99">
        <f>F51+F52+F53</f>
        <v>17593.032048988352</v>
      </c>
      <c r="G50" s="2"/>
    </row>
    <row r="51" spans="1:7" ht="10.5" customHeight="1">
      <c r="A51" s="100">
        <v>1</v>
      </c>
      <c r="B51" s="60" t="s">
        <v>88</v>
      </c>
      <c r="C51" s="56" t="s">
        <v>89</v>
      </c>
      <c r="D51" s="56">
        <v>0.01</v>
      </c>
      <c r="E51" s="56">
        <v>9</v>
      </c>
      <c r="F51" s="101">
        <f>SUM([1]Работы!G23,[1]Работы!H23,[1]Работы!I23,[1]Работы!K23,[1]Работы!L23)</f>
        <v>8637.0542539709404</v>
      </c>
    </row>
    <row r="52" spans="1:7" ht="10.5" customHeight="1">
      <c r="A52" s="100">
        <v>2</v>
      </c>
      <c r="B52" s="60" t="s">
        <v>90</v>
      </c>
      <c r="C52" s="56" t="s">
        <v>91</v>
      </c>
      <c r="D52" s="56">
        <v>0.01</v>
      </c>
      <c r="E52" s="56">
        <v>7</v>
      </c>
      <c r="F52" s="101">
        <f>SUM([1]Работы!G24,[1]Работы!H24,[1]Работы!I24,[1]Работы!K24,[1]Работы!L24)</f>
        <v>8056.4877950174105</v>
      </c>
    </row>
    <row r="53" spans="1:7" ht="10.5" customHeight="1">
      <c r="A53" s="100">
        <v>3</v>
      </c>
      <c r="B53" s="60" t="s">
        <v>92</v>
      </c>
      <c r="C53" s="56" t="s">
        <v>93</v>
      </c>
      <c r="D53" s="56">
        <v>1</v>
      </c>
      <c r="E53" s="56">
        <v>1</v>
      </c>
      <c r="F53" s="96">
        <f>SUM([1]Работы!G25:L25)</f>
        <v>899.49000000000012</v>
      </c>
    </row>
    <row r="54" spans="1:7" ht="10.5" customHeight="1" thickBot="1">
      <c r="A54" s="102" t="s">
        <v>94</v>
      </c>
      <c r="B54" s="68"/>
      <c r="C54" s="68"/>
      <c r="D54" s="68"/>
      <c r="E54" s="68"/>
      <c r="F54" s="99">
        <f>SUM(F31,F32,F50)</f>
        <v>148414.64569569982</v>
      </c>
    </row>
    <row r="55" spans="1:7" ht="10.5" customHeight="1" thickBot="1">
      <c r="A55" s="69" t="s">
        <v>52</v>
      </c>
      <c r="B55" s="70"/>
      <c r="C55" s="70"/>
      <c r="D55" s="70"/>
      <c r="E55" s="70"/>
      <c r="F55" s="71"/>
    </row>
    <row r="56" spans="1:7" ht="10.5" customHeight="1">
      <c r="A56" s="72" t="s">
        <v>3</v>
      </c>
      <c r="B56" s="73" t="s">
        <v>53</v>
      </c>
      <c r="C56" s="74" t="s">
        <v>54</v>
      </c>
      <c r="D56" s="75">
        <v>25</v>
      </c>
      <c r="E56" s="76"/>
      <c r="F56" s="77"/>
    </row>
    <row r="57" spans="1:7" ht="10.5" customHeight="1">
      <c r="A57" s="78" t="s">
        <v>6</v>
      </c>
      <c r="B57" s="79" t="s">
        <v>55</v>
      </c>
      <c r="C57" s="80" t="s">
        <v>54</v>
      </c>
      <c r="D57" s="81">
        <v>1</v>
      </c>
      <c r="E57" s="82"/>
      <c r="F57" s="83"/>
    </row>
    <row r="58" spans="1:7" ht="21" customHeight="1" thickBot="1">
      <c r="A58" s="84" t="s">
        <v>8</v>
      </c>
      <c r="B58" s="85" t="s">
        <v>56</v>
      </c>
      <c r="C58" s="86" t="s">
        <v>10</v>
      </c>
      <c r="D58" s="87">
        <v>17180.75</v>
      </c>
      <c r="E58" s="88"/>
      <c r="F58" s="89"/>
    </row>
    <row r="59" spans="1:7" ht="6" customHeight="1">
      <c r="A59" s="1"/>
      <c r="B59" s="1"/>
      <c r="C59" s="1"/>
      <c r="D59" s="1"/>
      <c r="E59" s="1"/>
      <c r="F59" s="1"/>
    </row>
    <row r="60" spans="1:7" ht="12" customHeight="1">
      <c r="A60" s="1"/>
      <c r="B60" s="1"/>
      <c r="C60" s="1"/>
      <c r="D60" s="4" t="s">
        <v>20</v>
      </c>
      <c r="E60" s="4"/>
      <c r="F60" s="1"/>
    </row>
    <row r="61" spans="1:7" ht="12" customHeight="1">
      <c r="A61" s="1"/>
      <c r="B61" s="1"/>
      <c r="C61" s="1"/>
      <c r="D61" s="1"/>
      <c r="E61" s="1"/>
      <c r="F61" s="1"/>
    </row>
    <row r="62" spans="1:7">
      <c r="A62" s="1"/>
      <c r="B62" s="1"/>
      <c r="C62" s="1"/>
      <c r="D62" s="1"/>
      <c r="E62" s="1"/>
      <c r="F62" s="1"/>
    </row>
    <row r="63" spans="1:7">
      <c r="A63" s="1"/>
      <c r="B63" s="1"/>
      <c r="C63" s="1"/>
      <c r="D63" s="1"/>
      <c r="E63" s="1"/>
      <c r="F63" s="1"/>
    </row>
    <row r="64" spans="1:7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</sheetData>
  <mergeCells count="33">
    <mergeCell ref="D25:F25"/>
    <mergeCell ref="D13:F13"/>
    <mergeCell ref="D14:F14"/>
    <mergeCell ref="A55:F55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56:F56"/>
    <mergeCell ref="D57:F57"/>
    <mergeCell ref="D58:F58"/>
    <mergeCell ref="D60:E60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19685039370078741" right="0.19685039370078741" top="0.27559055118110237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Советская 7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2019-03-28T11:40:33Z</dcterms:modified>
</cp:coreProperties>
</file>