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Пионерская 2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51" s="1"/>
  <c r="F34"/>
  <c r="F35"/>
  <c r="F36"/>
  <c r="F37"/>
  <c r="F38"/>
  <c r="F39"/>
  <c r="F40"/>
  <c r="F41"/>
  <c r="F42"/>
  <c r="F43"/>
  <c r="F44"/>
  <c r="F45"/>
  <c r="F49"/>
  <c r="F48" s="1"/>
  <c r="F50"/>
  <c r="D23"/>
</calcChain>
</file>

<file path=xl/sharedStrings.xml><?xml version="1.0" encoding="utf-8"?>
<sst xmlns="http://schemas.openxmlformats.org/spreadsheetml/2006/main" count="125" uniqueCount="94">
  <si>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</si>
  <si>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</si>
  <si>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</si>
  <si>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</si>
  <si>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</si>
  <si>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</si>
  <si>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</si>
  <si>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</si>
  <si>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</si>
  <si>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</si>
  <si>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</si>
  <si>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</si>
  <si>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</si>
  <si>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</si>
  <si>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</si>
  <si>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</si>
  <si>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</si>
  <si>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</si>
  <si>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</si>
  <si>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</si>
  <si>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</si>
  <si>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</si>
  <si>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</si>
  <si>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</si>
  <si>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</si>
  <si>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</si>
  <si>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</si>
  <si>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</si>
  <si>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</si>
  <si>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</si>
  <si>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</si>
  <si>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</si>
  <si>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</si>
  <si>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</si>
  <si>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</si>
  <si>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</si>
  <si>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</si>
  <si>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</si>
  <si>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</si>
  <si>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</si>
  <si>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</si>
  <si>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</si>
  <si>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</si>
  <si>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</si>
  <si>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Пионерская д. 21</t>
  </si>
  <si>
    <t>06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</si>
  <si>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</si>
  <si>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</si>
  <si>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</si>
  <si>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</si>
  <si>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</si>
  <si>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</si>
  <si>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</si>
  <si>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</si>
  <si>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</si>
  <si>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</si>
  <si>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</si>
  <si>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</si>
  <si>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</si>
  <si>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</si>
  <si>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</si>
  <si>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</si>
  <si>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</si>
  <si>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</si>
  <si>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</si>
  <si>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</si>
  <si>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</si>
  <si>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</si>
  <si>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</si>
  <si>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</si>
  <si>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</si>
  <si>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</si>
  <si>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</si>
  <si>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</si>
  <si>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</si>
  <si>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</si>
  <si>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</si>
  <si>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</si>
  <si>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</si>
  <si>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</si>
  <si>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</si>
  <si>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</si>
  <si>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СО, ГВС, ХВС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</si>
  <si>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</si>
  <si>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</si>
  <si>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</si>
  <si>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</si>
  <si>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</si>
  <si>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</si>
  <si>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</si>
  <si>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</si>
  <si>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</si>
  <si>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 xml:space="preserve">Периодичность </t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</si>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</sst>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/>
    </xf>
    <xf numFmtId="0" fontId="7" fillId="2" borderId="11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center" vertical="center"/>
    </xf>
    <xf numFmtId="0" fontId="6" fillId="2" borderId="11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vertical="center"/>
    </xf>
    <xf numFmtId="0" fontId="7" fillId="2" borderId="16" xfId="0" applyFont="1" applyFill="1" applyBorder="1" applyAlignment="1" applyProtection="1">
      <alignment vertical="center"/>
    </xf>
    <xf numFmtId="0" fontId="6" fillId="2" borderId="11" xfId="0" applyFont="1" applyFill="1" applyBorder="1" applyAlignment="1" applyProtection="1">
      <alignment horizontal="left" vertical="center"/>
    </xf>
    <xf numFmtId="0" fontId="6" fillId="2" borderId="11" xfId="0" applyFont="1" applyFill="1" applyBorder="1" applyAlignment="1" applyProtection="1">
      <alignment horizontal="left" vertical="center" wrapText="1"/>
    </xf>
    <xf numFmtId="164" fontId="6" fillId="2" borderId="11" xfId="0" applyNumberFormat="1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left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vertical="center" wrapText="1"/>
    </xf>
    <xf numFmtId="0" fontId="7" fillId="0" borderId="16" xfId="0" applyFont="1" applyFill="1" applyBorder="1" applyAlignment="1" applyProtection="1">
      <alignment vertical="center" wrapText="1"/>
    </xf>
    <xf numFmtId="0" fontId="6" fillId="0" borderId="11" xfId="0" applyFont="1" applyFill="1" applyBorder="1" applyAlignment="1" applyProtection="1">
      <alignment horizontal="left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0" fontId="7" fillId="0" borderId="16" xfId="0" applyFont="1" applyFill="1" applyBorder="1" applyAlignment="1" applyProtection="1">
      <alignment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0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vertical="center" wrapText="1"/>
    </xf>
    <xf numFmtId="0" fontId="4" fillId="0" borderId="26" xfId="0" applyFont="1" applyBorder="1" applyAlignment="1">
      <alignment horizontal="center"/>
    </xf>
    <xf numFmtId="0" fontId="7" fillId="2" borderId="17" xfId="0" applyFont="1" applyFill="1" applyBorder="1" applyAlignment="1" applyProtection="1">
      <alignment horizontal="center" vertical="center" wrapText="1"/>
    </xf>
    <xf numFmtId="2" fontId="7" fillId="0" borderId="18" xfId="0" applyNumberFormat="1" applyFont="1" applyFill="1" applyBorder="1" applyAlignment="1" applyProtection="1">
      <alignment horizontal="right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center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6" fillId="2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4" fillId="2" borderId="17" xfId="0" applyFont="1" applyFill="1" applyBorder="1" applyAlignment="1" applyProtection="1">
      <alignment horizontal="center" vertical="center"/>
    </xf>
    <xf numFmtId="4" fontId="4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6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0" fontId="7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2" fontId="6" fillId="0" borderId="1" xfId="0" applyNumberFormat="1" applyFont="1" applyBorder="1" applyAlignment="1">
      <alignment horizontal="left" vertical="top" wrapText="1"/>
    </xf>
    <xf numFmtId="2" fontId="6" fillId="0" borderId="2" xfId="0" applyNumberFormat="1" applyFont="1" applyBorder="1" applyAlignment="1">
      <alignment horizontal="left" vertical="top" wrapText="1"/>
    </xf>
    <xf numFmtId="2" fontId="6" fillId="0" borderId="3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0;&#1086;&#1085;&#1077;&#1088;&#1089;&#1082;&#1072;&#1103;%20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377.7</v>
          </cell>
          <cell r="F3">
            <v>12</v>
          </cell>
        </row>
        <row r="5">
          <cell r="E5">
            <v>377.7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574.0308</v>
          </cell>
          <cell r="H7">
            <v>0</v>
          </cell>
          <cell r="I7">
            <v>0</v>
          </cell>
          <cell r="K7">
            <v>704.95574486400005</v>
          </cell>
          <cell r="L7">
            <v>67.230487296000007</v>
          </cell>
        </row>
        <row r="8">
          <cell r="G8">
            <v>16.790400900000002</v>
          </cell>
          <cell r="H8">
            <v>0</v>
          </cell>
          <cell r="I8">
            <v>0</v>
          </cell>
          <cell r="K8">
            <v>20.619955537271998</v>
          </cell>
          <cell r="L8">
            <v>1.966491753408</v>
          </cell>
        </row>
        <row r="9">
          <cell r="G9">
            <v>133.8926841</v>
          </cell>
          <cell r="H9">
            <v>0</v>
          </cell>
          <cell r="I9">
            <v>0</v>
          </cell>
          <cell r="K9">
            <v>164.43092748952799</v>
          </cell>
          <cell r="L9">
            <v>15.681511161792001</v>
          </cell>
        </row>
        <row r="10">
          <cell r="G10">
            <v>194.21531999999999</v>
          </cell>
          <cell r="H10">
            <v>0</v>
          </cell>
          <cell r="I10">
            <v>0</v>
          </cell>
          <cell r="K10">
            <v>238.51195018560003</v>
          </cell>
          <cell r="L10">
            <v>22.746498278400001</v>
          </cell>
        </row>
        <row r="11">
          <cell r="G11">
            <v>121.01600000000002</v>
          </cell>
          <cell r="H11">
            <v>0</v>
          </cell>
          <cell r="I11">
            <v>0</v>
          </cell>
          <cell r="K11">
            <v>148.61732928000001</v>
          </cell>
          <cell r="L11">
            <v>14.173393920000002</v>
          </cell>
        </row>
        <row r="12">
          <cell r="G12">
            <v>180.81970200000001</v>
          </cell>
          <cell r="H12">
            <v>0</v>
          </cell>
          <cell r="I12">
            <v>0</v>
          </cell>
          <cell r="K12">
            <v>222.06105963216001</v>
          </cell>
          <cell r="L12">
            <v>21.17760349824</v>
          </cell>
        </row>
        <row r="13">
          <cell r="G13">
            <v>361.63940400000001</v>
          </cell>
          <cell r="H13">
            <v>0</v>
          </cell>
          <cell r="I13">
            <v>0</v>
          </cell>
          <cell r="K13">
            <v>444.12211926432002</v>
          </cell>
          <cell r="L13">
            <v>42.35520699648</v>
          </cell>
        </row>
        <row r="14">
          <cell r="G14">
            <v>58.264596000000004</v>
          </cell>
          <cell r="H14">
            <v>0</v>
          </cell>
          <cell r="I14">
            <v>0</v>
          </cell>
          <cell r="K14">
            <v>71.553585055680003</v>
          </cell>
          <cell r="L14">
            <v>6.8239494835200007</v>
          </cell>
        </row>
        <row r="15">
          <cell r="E15">
            <v>377.7</v>
          </cell>
        </row>
        <row r="16">
          <cell r="E16">
            <v>377.7</v>
          </cell>
          <cell r="F16">
            <v>365</v>
          </cell>
        </row>
        <row r="17">
          <cell r="E17">
            <v>377.7</v>
          </cell>
        </row>
        <row r="21">
          <cell r="G21">
            <v>1128.3356699999999</v>
          </cell>
          <cell r="H21">
            <v>2535.0820108405005</v>
          </cell>
          <cell r="I21">
            <v>0</v>
          </cell>
          <cell r="K21">
            <v>1385.6864696136001</v>
          </cell>
          <cell r="L21">
            <v>284.25559432082997</v>
          </cell>
        </row>
        <row r="22">
          <cell r="G22">
            <v>51.966327600000007</v>
          </cell>
          <cell r="H22">
            <v>20.6724</v>
          </cell>
          <cell r="I22">
            <v>0</v>
          </cell>
          <cell r="K22">
            <v>63.818807599008011</v>
          </cell>
          <cell r="L22">
            <v>7.3266402885120003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6"/>
  <sheetViews>
    <sheetView tabSelected="1" topLeftCell="A34" workbookViewId="0">
      <selection activeCell="E45" sqref="E45"/>
    </sheetView>
  </sheetViews>
  <sheetFormatPr defaultRowHeight="15"/>
  <cols>
    <col min="1" max="1" width="4.28515625" customWidth="1"/>
    <col min="2" max="2" width="43.5703125" customWidth="1"/>
    <col min="3" max="3" width="15.2851562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.75" customHeight="1">
      <c r="A1" s="69" t="s">
        <v>20</v>
      </c>
      <c r="B1" s="69"/>
      <c r="C1" s="69"/>
      <c r="D1" s="69"/>
      <c r="E1" s="69"/>
      <c r="F1" s="69"/>
    </row>
    <row r="2" spans="1:8" ht="12.75" customHeight="1">
      <c r="A2" s="69" t="s">
        <v>44</v>
      </c>
      <c r="B2" s="69"/>
      <c r="C2" s="69"/>
      <c r="D2" s="69"/>
      <c r="E2" s="69"/>
      <c r="F2" s="69"/>
    </row>
    <row r="3" spans="1:8" ht="3.75" customHeight="1" thickBot="1"/>
    <row r="4" spans="1:8" ht="12.75" customHeight="1" thickBot="1">
      <c r="A4" s="3" t="s">
        <v>0</v>
      </c>
      <c r="B4" s="4" t="s">
        <v>1</v>
      </c>
      <c r="C4" s="4" t="s">
        <v>2</v>
      </c>
      <c r="D4" s="76" t="s">
        <v>22</v>
      </c>
      <c r="E4" s="77"/>
      <c r="F4" s="78"/>
    </row>
    <row r="5" spans="1:8" ht="12.75" customHeight="1" thickBot="1">
      <c r="A5" s="5" t="s">
        <v>3</v>
      </c>
      <c r="B5" s="6" t="s">
        <v>4</v>
      </c>
      <c r="C5" s="7" t="s">
        <v>5</v>
      </c>
      <c r="D5" s="73" t="s">
        <v>45</v>
      </c>
      <c r="E5" s="74"/>
      <c r="F5" s="75"/>
    </row>
    <row r="6" spans="1:8" ht="12.75" customHeight="1" thickBot="1">
      <c r="A6" s="8" t="s">
        <v>6</v>
      </c>
      <c r="B6" s="9" t="s">
        <v>7</v>
      </c>
      <c r="C6" s="10" t="s">
        <v>5</v>
      </c>
      <c r="D6" s="73" t="s">
        <v>46</v>
      </c>
      <c r="E6" s="74"/>
      <c r="F6" s="75"/>
    </row>
    <row r="7" spans="1:8" ht="12.75" customHeight="1" thickBot="1">
      <c r="A7" s="5" t="s">
        <v>8</v>
      </c>
      <c r="B7" s="6" t="s">
        <v>9</v>
      </c>
      <c r="C7" s="7" t="s">
        <v>5</v>
      </c>
      <c r="D7" s="73" t="s">
        <v>47</v>
      </c>
      <c r="E7" s="74"/>
      <c r="F7" s="75"/>
    </row>
    <row r="8" spans="1:8" ht="12.75" customHeight="1" thickBot="1">
      <c r="A8" s="70" t="s">
        <v>23</v>
      </c>
      <c r="B8" s="71"/>
      <c r="C8" s="71"/>
      <c r="D8" s="71"/>
      <c r="E8" s="71"/>
      <c r="F8" s="72"/>
    </row>
    <row r="9" spans="1:8" ht="25.5" customHeight="1" thickBot="1">
      <c r="A9" s="5" t="s">
        <v>39</v>
      </c>
      <c r="B9" s="6" t="s">
        <v>48</v>
      </c>
      <c r="C9" s="7" t="s">
        <v>10</v>
      </c>
      <c r="D9" s="79">
        <v>46744.26</v>
      </c>
      <c r="E9" s="80"/>
      <c r="F9" s="81"/>
    </row>
    <row r="10" spans="1:8" ht="12.75" customHeight="1" thickBot="1">
      <c r="A10" s="8"/>
      <c r="B10" s="9" t="s">
        <v>24</v>
      </c>
      <c r="C10" s="10" t="s">
        <v>10</v>
      </c>
      <c r="D10" s="73">
        <v>0</v>
      </c>
      <c r="E10" s="74"/>
      <c r="F10" s="75"/>
    </row>
    <row r="11" spans="1:8" ht="12.75" customHeight="1" thickBot="1">
      <c r="A11" s="5"/>
      <c r="B11" s="6" t="s">
        <v>31</v>
      </c>
      <c r="C11" s="7" t="s">
        <v>10</v>
      </c>
      <c r="D11" s="79">
        <v>46744.26</v>
      </c>
      <c r="E11" s="80"/>
      <c r="F11" s="81"/>
    </row>
    <row r="12" spans="1:8" ht="25.5" customHeight="1" thickBot="1">
      <c r="A12" s="11" t="s">
        <v>40</v>
      </c>
      <c r="B12" s="12" t="s">
        <v>25</v>
      </c>
      <c r="C12" s="13" t="s">
        <v>10</v>
      </c>
      <c r="D12" s="79">
        <v>67976.63</v>
      </c>
      <c r="E12" s="80"/>
      <c r="F12" s="81"/>
    </row>
    <row r="13" spans="1:8" ht="12.75" customHeight="1" thickBot="1">
      <c r="A13" s="11"/>
      <c r="B13" s="12" t="s">
        <v>26</v>
      </c>
      <c r="C13" s="13" t="s">
        <v>10</v>
      </c>
      <c r="D13" s="79">
        <f>D12*F32/D28</f>
        <v>53886.194589065723</v>
      </c>
      <c r="E13" s="80"/>
      <c r="F13" s="81"/>
    </row>
    <row r="14" spans="1:8" ht="12.75" customHeight="1" thickBot="1">
      <c r="A14" s="11"/>
      <c r="B14" s="12" t="s">
        <v>27</v>
      </c>
      <c r="C14" s="13" t="s">
        <v>10</v>
      </c>
      <c r="D14" s="79">
        <f>D12*F48/D28</f>
        <v>4995.6774259427712</v>
      </c>
      <c r="E14" s="80"/>
      <c r="F14" s="81"/>
      <c r="H14" s="2"/>
    </row>
    <row r="15" spans="1:8" ht="12.75" customHeight="1" thickBot="1">
      <c r="A15" s="11"/>
      <c r="B15" s="12" t="s">
        <v>28</v>
      </c>
      <c r="C15" s="13" t="s">
        <v>10</v>
      </c>
      <c r="D15" s="79">
        <f>F31*D12/D28</f>
        <v>9094.757984991511</v>
      </c>
      <c r="E15" s="80"/>
      <c r="F15" s="81"/>
    </row>
    <row r="16" spans="1:8" ht="12.75" customHeight="1" thickBot="1">
      <c r="A16" s="8" t="s">
        <v>11</v>
      </c>
      <c r="B16" s="9" t="s">
        <v>19</v>
      </c>
      <c r="C16" s="10" t="s">
        <v>10</v>
      </c>
      <c r="D16" s="79">
        <v>57259.76</v>
      </c>
      <c r="E16" s="80"/>
      <c r="F16" s="81"/>
    </row>
    <row r="17" spans="1:7" ht="12.75" customHeight="1" thickBot="1">
      <c r="A17" s="14"/>
      <c r="B17" s="15" t="s">
        <v>29</v>
      </c>
      <c r="C17" s="16" t="s">
        <v>10</v>
      </c>
      <c r="D17" s="79">
        <v>57259.76</v>
      </c>
      <c r="E17" s="80"/>
      <c r="F17" s="81"/>
    </row>
    <row r="18" spans="1:7" ht="12.75" customHeight="1" thickBot="1">
      <c r="A18" s="8"/>
      <c r="B18" s="17" t="s">
        <v>30</v>
      </c>
      <c r="C18" s="10" t="s">
        <v>10</v>
      </c>
      <c r="D18" s="73">
        <v>0</v>
      </c>
      <c r="E18" s="74"/>
      <c r="F18" s="75"/>
    </row>
    <row r="19" spans="1:7" ht="12.75" customHeight="1" thickBot="1">
      <c r="A19" s="14"/>
      <c r="B19" s="15" t="s">
        <v>13</v>
      </c>
      <c r="C19" s="16" t="s">
        <v>10</v>
      </c>
      <c r="D19" s="73">
        <v>0</v>
      </c>
      <c r="E19" s="74"/>
      <c r="F19" s="75"/>
    </row>
    <row r="20" spans="1:7" ht="12.75" customHeight="1" thickBot="1">
      <c r="A20" s="8"/>
      <c r="B20" s="18" t="s">
        <v>14</v>
      </c>
      <c r="C20" s="10" t="s">
        <v>10</v>
      </c>
      <c r="D20" s="73">
        <v>0</v>
      </c>
      <c r="E20" s="74"/>
      <c r="F20" s="75"/>
    </row>
    <row r="21" spans="1:7" ht="12.75" customHeight="1" thickBot="1">
      <c r="A21" s="5"/>
      <c r="B21" s="19" t="s">
        <v>15</v>
      </c>
      <c r="C21" s="7" t="s">
        <v>10</v>
      </c>
      <c r="D21" s="73">
        <v>0</v>
      </c>
      <c r="E21" s="74"/>
      <c r="F21" s="75"/>
    </row>
    <row r="22" spans="1:7" ht="12.75" customHeight="1" thickBot="1">
      <c r="A22" s="5" t="s">
        <v>12</v>
      </c>
      <c r="B22" s="6" t="s">
        <v>16</v>
      </c>
      <c r="C22" s="7" t="s">
        <v>10</v>
      </c>
      <c r="D22" s="88">
        <v>57259.76</v>
      </c>
      <c r="E22" s="89"/>
      <c r="F22" s="90"/>
    </row>
    <row r="23" spans="1:7" ht="25.5" customHeight="1" thickBot="1">
      <c r="A23" s="5" t="s">
        <v>41</v>
      </c>
      <c r="B23" s="6" t="s">
        <v>49</v>
      </c>
      <c r="C23" s="7" t="s">
        <v>10</v>
      </c>
      <c r="D23" s="79">
        <f>D9+D12-D16</f>
        <v>57461.130000000012</v>
      </c>
      <c r="E23" s="80"/>
      <c r="F23" s="81"/>
    </row>
    <row r="24" spans="1:7" ht="12.75" customHeight="1" thickBot="1">
      <c r="A24" s="5"/>
      <c r="B24" s="6" t="s">
        <v>24</v>
      </c>
      <c r="C24" s="7" t="s">
        <v>10</v>
      </c>
      <c r="D24" s="73">
        <v>0</v>
      </c>
      <c r="E24" s="74"/>
      <c r="F24" s="75"/>
    </row>
    <row r="25" spans="1:7" ht="12.75" customHeight="1" thickBot="1">
      <c r="A25" s="5"/>
      <c r="B25" s="6" t="s">
        <v>31</v>
      </c>
      <c r="C25" s="7" t="s">
        <v>10</v>
      </c>
      <c r="D25" s="79">
        <v>57461.13</v>
      </c>
      <c r="E25" s="80"/>
      <c r="F25" s="81"/>
    </row>
    <row r="26" spans="1:7" ht="12.75" customHeight="1" thickBot="1">
      <c r="A26" s="70" t="s">
        <v>21</v>
      </c>
      <c r="B26" s="71"/>
      <c r="C26" s="71"/>
      <c r="D26" s="71"/>
      <c r="E26" s="71"/>
      <c r="F26" s="72"/>
    </row>
    <row r="27" spans="1:7" ht="12.75" customHeight="1" thickBot="1">
      <c r="A27" s="20" t="s">
        <v>42</v>
      </c>
      <c r="B27" s="21" t="s">
        <v>17</v>
      </c>
      <c r="C27" s="22" t="s">
        <v>5</v>
      </c>
      <c r="D27" s="82" t="s">
        <v>32</v>
      </c>
      <c r="E27" s="83"/>
      <c r="F27" s="84"/>
    </row>
    <row r="28" spans="1:7" ht="12.75" customHeight="1" thickBot="1">
      <c r="A28" s="23" t="s">
        <v>43</v>
      </c>
      <c r="B28" s="24" t="s">
        <v>18</v>
      </c>
      <c r="C28" s="25" t="s">
        <v>10</v>
      </c>
      <c r="D28" s="85">
        <v>74527.98769411484</v>
      </c>
      <c r="E28" s="86"/>
      <c r="F28" s="87"/>
    </row>
    <row r="29" spans="1:7" ht="12.75" customHeight="1" thickBot="1">
      <c r="A29" s="70" t="s">
        <v>38</v>
      </c>
      <c r="B29" s="71"/>
      <c r="C29" s="71"/>
      <c r="D29" s="71"/>
      <c r="E29" s="71"/>
      <c r="F29" s="72"/>
      <c r="G29" t="s">
        <v>37</v>
      </c>
    </row>
    <row r="30" spans="1:7" ht="13.5" customHeight="1">
      <c r="A30" s="26" t="s">
        <v>33</v>
      </c>
      <c r="B30" s="27" t="s">
        <v>34</v>
      </c>
      <c r="C30" s="27" t="s">
        <v>35</v>
      </c>
      <c r="D30" s="28" t="s">
        <v>93</v>
      </c>
      <c r="E30" s="28" t="s">
        <v>92</v>
      </c>
      <c r="F30" s="29" t="s">
        <v>36</v>
      </c>
    </row>
    <row r="31" spans="1:7" ht="12" customHeight="1">
      <c r="A31" s="55" t="s">
        <v>55</v>
      </c>
      <c r="B31" s="30" t="s">
        <v>56</v>
      </c>
      <c r="C31" s="31" t="s">
        <v>87</v>
      </c>
      <c r="D31" s="32">
        <v>377.7</v>
      </c>
      <c r="E31" s="32">
        <v>12</v>
      </c>
      <c r="F31" s="56">
        <f>PRODUCT([1]Работы!E3:F3,2.2)</f>
        <v>9971.2800000000007</v>
      </c>
    </row>
    <row r="32" spans="1:7" ht="12" customHeight="1">
      <c r="A32" s="55" t="s">
        <v>57</v>
      </c>
      <c r="B32" s="33" t="s">
        <v>58</v>
      </c>
      <c r="C32" s="34"/>
      <c r="D32" s="34"/>
      <c r="E32" s="34"/>
      <c r="F32" s="57">
        <f>SUM(F33:F47)</f>
        <v>59079.563773852395</v>
      </c>
    </row>
    <row r="33" spans="1:6" ht="12" customHeight="1">
      <c r="A33" s="58">
        <v>1</v>
      </c>
      <c r="B33" s="35" t="s">
        <v>59</v>
      </c>
      <c r="C33" s="31" t="s">
        <v>88</v>
      </c>
      <c r="D33" s="32">
        <v>377.7</v>
      </c>
      <c r="E33" s="32">
        <v>12</v>
      </c>
      <c r="F33" s="59">
        <f>PRODUCT([1]Работы!E5:F5,2.79)</f>
        <v>12645.395999999999</v>
      </c>
    </row>
    <row r="34" spans="1:6" ht="12" customHeight="1">
      <c r="A34" s="60">
        <v>2</v>
      </c>
      <c r="B34" s="36" t="s">
        <v>60</v>
      </c>
      <c r="C34" s="32" t="s">
        <v>61</v>
      </c>
      <c r="D34" s="32">
        <v>10</v>
      </c>
      <c r="E34" s="32">
        <v>1</v>
      </c>
      <c r="F34" s="61">
        <f>SUM([1]Работы!G6,[1]Работы!H6,[1]Работы!I6,[1]Работы!K6,[1]Работы!L6)</f>
        <v>3209.922553156</v>
      </c>
    </row>
    <row r="35" spans="1:6" ht="12" customHeight="1">
      <c r="A35" s="60">
        <v>3</v>
      </c>
      <c r="B35" s="36" t="s">
        <v>62</v>
      </c>
      <c r="C35" s="32" t="s">
        <v>63</v>
      </c>
      <c r="D35" s="32">
        <v>1</v>
      </c>
      <c r="E35" s="32">
        <v>1</v>
      </c>
      <c r="F35" s="61">
        <f>SUM([1]Работы!G7,[1]Работы!H7,[1]Работы!I7,[1]Работы!K7,[1]Работы!L7)</f>
        <v>1346.2170321600001</v>
      </c>
    </row>
    <row r="36" spans="1:6" ht="24" customHeight="1">
      <c r="A36" s="58">
        <v>4</v>
      </c>
      <c r="B36" s="36" t="s">
        <v>64</v>
      </c>
      <c r="C36" s="32" t="s">
        <v>65</v>
      </c>
      <c r="D36" s="37">
        <v>0.3</v>
      </c>
      <c r="E36" s="32">
        <v>1</v>
      </c>
      <c r="F36" s="61">
        <f>SUM([1]Работы!G8,[1]Работы!H8,[1]Работы!I8,[1]Работы!K8,[1]Работы!L8)</f>
        <v>39.376848190680001</v>
      </c>
    </row>
    <row r="37" spans="1:6" ht="24" customHeight="1">
      <c r="A37" s="60">
        <v>5</v>
      </c>
      <c r="B37" s="36" t="s">
        <v>66</v>
      </c>
      <c r="C37" s="32" t="s">
        <v>65</v>
      </c>
      <c r="D37" s="37">
        <v>0.3</v>
      </c>
      <c r="E37" s="32">
        <v>1</v>
      </c>
      <c r="F37" s="61">
        <f>SUM([1]Работы!G9,[1]Работы!H9,[1]Работы!I9,[1]Работы!K9,[1]Работы!L9)</f>
        <v>314.00512275132002</v>
      </c>
    </row>
    <row r="38" spans="1:6" ht="24" customHeight="1">
      <c r="A38" s="60">
        <v>6</v>
      </c>
      <c r="B38" s="36" t="s">
        <v>67</v>
      </c>
      <c r="C38" s="32" t="s">
        <v>65</v>
      </c>
      <c r="D38" s="37">
        <v>0.3</v>
      </c>
      <c r="E38" s="32">
        <v>1</v>
      </c>
      <c r="F38" s="61">
        <f>SUM([1]Работы!G10,[1]Работы!H10,[1]Работы!I10,[1]Работы!K10,[1]Работы!L10)</f>
        <v>455.47376846399999</v>
      </c>
    </row>
    <row r="39" spans="1:6" ht="12" customHeight="1">
      <c r="A39" s="58">
        <v>7</v>
      </c>
      <c r="B39" s="36" t="s">
        <v>68</v>
      </c>
      <c r="C39" s="32" t="s">
        <v>69</v>
      </c>
      <c r="D39" s="32">
        <v>0.1</v>
      </c>
      <c r="E39" s="32">
        <v>1</v>
      </c>
      <c r="F39" s="61">
        <f>SUM([1]Работы!G11,[1]Работы!H11,[1]Работы!I11,[1]Работы!K11,[1]Работы!L11)</f>
        <v>283.80672320000002</v>
      </c>
    </row>
    <row r="40" spans="1:6" ht="24" customHeight="1">
      <c r="A40" s="60">
        <v>8</v>
      </c>
      <c r="B40" s="36" t="s">
        <v>70</v>
      </c>
      <c r="C40" s="32" t="s">
        <v>71</v>
      </c>
      <c r="D40" s="32">
        <v>0.3</v>
      </c>
      <c r="E40" s="32">
        <v>1</v>
      </c>
      <c r="F40" s="61">
        <f>SUM([1]Работы!G12,[1]Работы!H12,[1]Работы!I12,[1]Работы!K12,[1]Работы!L12)</f>
        <v>424.05836513039998</v>
      </c>
    </row>
    <row r="41" spans="1:6" ht="24" customHeight="1">
      <c r="A41" s="60">
        <v>9</v>
      </c>
      <c r="B41" s="36" t="s">
        <v>72</v>
      </c>
      <c r="C41" s="32" t="s">
        <v>71</v>
      </c>
      <c r="D41" s="32">
        <v>0.3</v>
      </c>
      <c r="E41" s="32">
        <v>2</v>
      </c>
      <c r="F41" s="61">
        <f>SUM([1]Работы!G13,[1]Работы!H13,[1]Работы!I13,[1]Работы!K13,[1]Работы!L13)</f>
        <v>848.11673026079995</v>
      </c>
    </row>
    <row r="42" spans="1:6" ht="24" customHeight="1">
      <c r="A42" s="58">
        <v>10</v>
      </c>
      <c r="B42" s="36" t="s">
        <v>73</v>
      </c>
      <c r="C42" s="32" t="s">
        <v>74</v>
      </c>
      <c r="D42" s="32">
        <v>0.02</v>
      </c>
      <c r="E42" s="32">
        <v>2</v>
      </c>
      <c r="F42" s="61">
        <f>SUM([1]Работы!G14,[1]Работы!H14,[1]Работы!I14,[1]Работы!K14,[1]Работы!L14)</f>
        <v>136.64213053920002</v>
      </c>
    </row>
    <row r="43" spans="1:6" ht="12" customHeight="1">
      <c r="A43" s="60">
        <v>11</v>
      </c>
      <c r="B43" s="36" t="s">
        <v>75</v>
      </c>
      <c r="C43" s="31" t="s">
        <v>89</v>
      </c>
      <c r="D43" s="32">
        <v>377.7</v>
      </c>
      <c r="E43" s="32">
        <v>247</v>
      </c>
      <c r="F43" s="61">
        <f>3.15*[1]Работы!E15*12</f>
        <v>14277.059999999998</v>
      </c>
    </row>
    <row r="44" spans="1:6" ht="12" customHeight="1">
      <c r="A44" s="60">
        <v>12</v>
      </c>
      <c r="B44" s="36" t="s">
        <v>76</v>
      </c>
      <c r="C44" s="31" t="s">
        <v>90</v>
      </c>
      <c r="D44" s="32">
        <v>377.7</v>
      </c>
      <c r="E44" s="32">
        <v>365</v>
      </c>
      <c r="F44" s="61">
        <f>1.95*[1]Работы!E16/30*[1]Работы!F16</f>
        <v>8960.932499999999</v>
      </c>
    </row>
    <row r="45" spans="1:6" ht="12" customHeight="1">
      <c r="A45" s="58">
        <v>13</v>
      </c>
      <c r="B45" s="36" t="s">
        <v>77</v>
      </c>
      <c r="C45" s="31" t="s">
        <v>91</v>
      </c>
      <c r="D45" s="32">
        <v>377.7</v>
      </c>
      <c r="E45" s="32">
        <v>48</v>
      </c>
      <c r="F45" s="61">
        <f>PRODUCT([1]Работы!E17,1.64,12)</f>
        <v>7433.1360000000004</v>
      </c>
    </row>
    <row r="46" spans="1:6" ht="12" customHeight="1">
      <c r="A46" s="62">
        <v>14</v>
      </c>
      <c r="B46" s="38" t="s">
        <v>78</v>
      </c>
      <c r="C46" s="39"/>
      <c r="D46" s="40">
        <v>377.7</v>
      </c>
      <c r="E46" s="39"/>
      <c r="F46" s="63">
        <v>5289</v>
      </c>
    </row>
    <row r="47" spans="1:6" ht="12" customHeight="1">
      <c r="A47" s="60">
        <v>15</v>
      </c>
      <c r="B47" s="36" t="s">
        <v>79</v>
      </c>
      <c r="C47" s="32"/>
      <c r="D47" s="32"/>
      <c r="E47" s="32"/>
      <c r="F47" s="61">
        <v>3416.42</v>
      </c>
    </row>
    <row r="48" spans="1:6" ht="12" customHeight="1">
      <c r="A48" s="64" t="s">
        <v>80</v>
      </c>
      <c r="B48" s="41" t="s">
        <v>81</v>
      </c>
      <c r="C48" s="42"/>
      <c r="D48" s="42"/>
      <c r="E48" s="42"/>
      <c r="F48" s="65">
        <f>SUM(F49:F50)</f>
        <v>5477.1439202624506</v>
      </c>
    </row>
    <row r="49" spans="1:6" ht="12" customHeight="1">
      <c r="A49" s="60">
        <v>1</v>
      </c>
      <c r="B49" s="43" t="s">
        <v>82</v>
      </c>
      <c r="C49" s="44" t="s">
        <v>83</v>
      </c>
      <c r="D49" s="44">
        <v>0.01</v>
      </c>
      <c r="E49" s="44">
        <v>11</v>
      </c>
      <c r="F49" s="66">
        <f>SUM([1]Работы!G21,[1]Работы!H21,[1]Работы!I21,[1]Работы!K21,[1]Работы!L21)</f>
        <v>5333.3597447749307</v>
      </c>
    </row>
    <row r="50" spans="1:6" ht="12" customHeight="1">
      <c r="A50" s="67">
        <v>2</v>
      </c>
      <c r="B50" s="43" t="s">
        <v>84</v>
      </c>
      <c r="C50" s="44" t="s">
        <v>85</v>
      </c>
      <c r="D50" s="44">
        <v>0.01</v>
      </c>
      <c r="E50" s="44">
        <v>1</v>
      </c>
      <c r="F50" s="66">
        <f>SUM([1]Работы!G22,[1]Работы!H22,[1]Работы!I22,[1]Работы!K22,[1]Работы!L22)</f>
        <v>143.78417548752003</v>
      </c>
    </row>
    <row r="51" spans="1:6" ht="12" customHeight="1" thickBot="1">
      <c r="A51" s="68" t="s">
        <v>86</v>
      </c>
      <c r="B51" s="45"/>
      <c r="C51" s="45"/>
      <c r="D51" s="45"/>
      <c r="E51" s="45"/>
      <c r="F51" s="65">
        <f>SUM(F31,F32,F48)</f>
        <v>74527.98769411484</v>
      </c>
    </row>
    <row r="52" spans="1:6" ht="12" customHeight="1" thickBot="1">
      <c r="A52" s="91" t="s">
        <v>50</v>
      </c>
      <c r="B52" s="92"/>
      <c r="C52" s="92"/>
      <c r="D52" s="92"/>
      <c r="E52" s="92"/>
      <c r="F52" s="93"/>
    </row>
    <row r="53" spans="1:6" ht="12" customHeight="1">
      <c r="A53" s="46" t="s">
        <v>3</v>
      </c>
      <c r="B53" s="47" t="s">
        <v>51</v>
      </c>
      <c r="C53" s="48" t="s">
        <v>52</v>
      </c>
      <c r="D53" s="94">
        <v>25</v>
      </c>
      <c r="E53" s="95"/>
      <c r="F53" s="96"/>
    </row>
    <row r="54" spans="1:6" ht="12" customHeight="1">
      <c r="A54" s="49" t="s">
        <v>6</v>
      </c>
      <c r="B54" s="50" t="s">
        <v>53</v>
      </c>
      <c r="C54" s="51" t="s">
        <v>52</v>
      </c>
      <c r="D54" s="97">
        <v>1</v>
      </c>
      <c r="E54" s="98"/>
      <c r="F54" s="99"/>
    </row>
    <row r="55" spans="1:6" ht="23.25" thickBot="1">
      <c r="A55" s="52" t="s">
        <v>8</v>
      </c>
      <c r="B55" s="53" t="s">
        <v>54</v>
      </c>
      <c r="C55" s="54" t="s">
        <v>10</v>
      </c>
      <c r="D55" s="100">
        <v>7384.15</v>
      </c>
      <c r="E55" s="101"/>
      <c r="F55" s="102"/>
    </row>
    <row r="56" spans="1:6" ht="4.5" customHeight="1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03" t="s">
        <v>20</v>
      </c>
      <c r="E57" s="103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</sheetData>
  <mergeCells count="33">
    <mergeCell ref="A52:F52"/>
    <mergeCell ref="D53:F53"/>
    <mergeCell ref="D54:F54"/>
    <mergeCell ref="D55:F55"/>
    <mergeCell ref="D57:E57"/>
    <mergeCell ref="D28:F28"/>
    <mergeCell ref="A29:F29"/>
    <mergeCell ref="D21:F21"/>
    <mergeCell ref="D22:F22"/>
    <mergeCell ref="D23:F23"/>
    <mergeCell ref="D24:F24"/>
    <mergeCell ref="D25:F25"/>
    <mergeCell ref="D17:F17"/>
    <mergeCell ref="D18:F18"/>
    <mergeCell ref="D19:F19"/>
    <mergeCell ref="D20:F20"/>
    <mergeCell ref="D27:F27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Пионерская 21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2019-03-26T09:48:06Z</dcterms:modified>
</cp:coreProperties>
</file>