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Мопра 25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54" s="1"/>
  <c r="F34"/>
  <c r="F35"/>
  <c r="F36"/>
  <c r="F37"/>
  <c r="F38"/>
  <c r="F39"/>
  <c r="F40"/>
  <c r="F41"/>
  <c r="F42"/>
  <c r="F43"/>
  <c r="F44"/>
  <c r="F45"/>
  <c r="F46"/>
  <c r="F47"/>
  <c r="F51"/>
  <c r="F50" s="1"/>
  <c r="F52"/>
  <c r="F53"/>
  <c r="D23"/>
</calcChain>
</file>

<file path=xl/sharedStrings.xml><?xml version="1.0" encoding="utf-8"?>
<sst xmlns="http://schemas.openxmlformats.org/spreadsheetml/2006/main" count="131" uniqueCount="100">
  <si>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</si>
  <si>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</si>
  <si>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</si>
  <si>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</si>
  <si>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</si>
  <si>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</si>
  <si>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</si>
  <si>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</si>
  <si>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</si>
  <si>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</si>
  <si>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</si>
  <si>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</si>
  <si>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</si>
  <si>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</si>
  <si>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</si>
  <si>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</si>
  <si>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</si>
  <si>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</si>
  <si>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</si>
  <si>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</si>
  <si>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</si>
  <si>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</si>
  <si>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</si>
  <si>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</si>
  <si>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</si>
  <si>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</si>
  <si>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</si>
  <si>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</si>
  <si>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</si>
  <si>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</si>
  <si>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</si>
  <si>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</si>
  <si>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</si>
  <si>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</si>
  <si>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</si>
  <si>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</si>
  <si>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Периодичность в год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</si>
  <si>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</si>
  <si>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</si>
  <si>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</si>
  <si>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</si>
  <si>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</si>
  <si>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</si>
  <si>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</si>
  <si>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</si>
  <si>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Мопра д. 25</t>
  </si>
  <si>
    <t>15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</si>
  <si>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</si>
  <si>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</si>
  <si>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</si>
  <si>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Переходящие остатки денежных средств (на конец периода 31.12.2018г.)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</si>
  <si>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</si>
  <si>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</si>
  <si>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</si>
  <si>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</si>
  <si>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</si>
  <si>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</si>
  <si>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</si>
  <si>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</si>
  <si>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</si>
  <si>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</si>
  <si>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</si>
  <si>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</si>
  <si>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</si>
  <si>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</si>
  <si>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</si>
  <si>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</si>
  <si>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Устранение засоров внутренних канализационных трубопроводов</t>
  </si>
  <si>
    <t>100 м трубы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</si>
  <si>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</si>
  <si>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</si>
  <si>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</si>
  <si>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</si>
  <si>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</si>
  <si>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</si>
  <si>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</si>
  <si>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</si>
  <si>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</si>
  <si>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</si>
  <si>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</si>
  <si>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</si>
  <si>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</si>
  <si>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</si>
  <si>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Ослуживание внутридомового газового оборудования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</si>
  <si>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</si>
  <si>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</si>
  <si>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</si>
  <si>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</si>
  <si>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</si>
  <si>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Замена ламп</t>
  </si>
  <si>
    <t>100 шт.</t>
  </si>
  <si>
    <t>Ремонт дверного полотна</t>
  </si>
  <si>
    <t>1 шт.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</si>
  <si>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</si>
  <si>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</si>
  <si>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</si>
  <si>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</si>
  <si>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</si>
  <si>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</si>
  <si>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Кол-во ед.из.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</si>
</sst>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/>
    <xf numFmtId="2" fontId="0" fillId="0" borderId="0" xfId="0" applyNumberFormat="1"/>
    <xf numFmtId="0" fontId="3" fillId="0" borderId="0" xfId="0" applyFont="1"/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9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top" wrapText="1"/>
    </xf>
    <xf numFmtId="0" fontId="8" fillId="0" borderId="12" xfId="0" applyFont="1" applyFill="1" applyBorder="1" applyAlignment="1" applyProtection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/>
    </xf>
    <xf numFmtId="0" fontId="8" fillId="0" borderId="11" xfId="0" applyFont="1" applyFill="1" applyBorder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center" vertical="center"/>
    </xf>
    <xf numFmtId="164" fontId="7" fillId="0" borderId="11" xfId="0" applyNumberFormat="1" applyFont="1" applyFill="1" applyBorder="1" applyAlignment="1" applyProtection="1">
      <alignment horizontal="center" vertical="center" wrapText="1"/>
    </xf>
    <xf numFmtId="0" fontId="7" fillId="0" borderId="11" xfId="0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vertical="center"/>
    </xf>
    <xf numFmtId="0" fontId="8" fillId="0" borderId="16" xfId="0" applyFont="1" applyFill="1" applyBorder="1" applyAlignment="1" applyProtection="1">
      <alignment vertical="center"/>
    </xf>
    <xf numFmtId="0" fontId="7" fillId="0" borderId="11" xfId="0" applyFont="1" applyFill="1" applyBorder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left" vertical="center" wrapText="1"/>
    </xf>
    <xf numFmtId="0" fontId="7" fillId="2" borderId="11" xfId="0" applyFont="1" applyFill="1" applyBorder="1" applyAlignment="1" applyProtection="1">
      <alignment horizontal="left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left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vertical="center" wrapText="1"/>
    </xf>
    <xf numFmtId="0" fontId="8" fillId="0" borderId="16" xfId="0" applyFont="1" applyFill="1" applyBorder="1" applyAlignment="1" applyProtection="1">
      <alignment vertical="center" wrapText="1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1" xfId="0" applyFont="1" applyBorder="1"/>
    <xf numFmtId="0" fontId="5" fillId="0" borderId="11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vertical="center" wrapText="1"/>
    </xf>
    <xf numFmtId="0" fontId="5" fillId="0" borderId="26" xfId="0" applyFont="1" applyBorder="1" applyAlignment="1">
      <alignment horizontal="center"/>
    </xf>
    <xf numFmtId="0" fontId="8" fillId="0" borderId="17" xfId="0" applyFont="1" applyFill="1" applyBorder="1" applyAlignment="1" applyProtection="1">
      <alignment horizontal="center" vertical="center" wrapText="1"/>
    </xf>
    <xf numFmtId="2" fontId="8" fillId="0" borderId="18" xfId="0" applyNumberFormat="1" applyFont="1" applyFill="1" applyBorder="1" applyAlignment="1" applyProtection="1">
      <alignment horizontal="right" vertical="center" wrapText="1"/>
    </xf>
    <xf numFmtId="4" fontId="8" fillId="0" borderId="18" xfId="0" applyNumberFormat="1" applyFont="1" applyFill="1" applyBorder="1" applyAlignment="1" applyProtection="1">
      <alignment horizontal="right" vertical="center" wrapText="1"/>
    </xf>
    <xf numFmtId="0" fontId="7" fillId="0" borderId="17" xfId="0" applyFont="1" applyFill="1" applyBorder="1" applyAlignment="1" applyProtection="1">
      <alignment horizontal="center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7" fillId="0" borderId="17" xfId="0" applyFont="1" applyFill="1" applyBorder="1" applyAlignment="1" applyProtection="1">
      <alignment horizontal="center" vertical="center"/>
    </xf>
    <xf numFmtId="4" fontId="10" fillId="0" borderId="18" xfId="0" applyNumberFormat="1" applyFont="1" applyFill="1" applyBorder="1" applyAlignment="1" applyProtection="1">
      <alignment horizontal="right" vertical="center"/>
    </xf>
    <xf numFmtId="4" fontId="5" fillId="0" borderId="18" xfId="0" applyNumberFormat="1" applyFont="1" applyFill="1" applyBorder="1" applyAlignment="1" applyProtection="1">
      <alignment horizontal="right" vertical="center"/>
    </xf>
    <xf numFmtId="0" fontId="11" fillId="0" borderId="17" xfId="0" applyFont="1" applyFill="1" applyBorder="1" applyAlignment="1" applyProtection="1">
      <alignment horizontal="center" vertical="center"/>
    </xf>
    <xf numFmtId="4" fontId="11" fillId="0" borderId="18" xfId="0" applyNumberFormat="1" applyFont="1" applyFill="1" applyBorder="1" applyAlignment="1" applyProtection="1">
      <alignment horizontal="right" vertical="center"/>
    </xf>
    <xf numFmtId="0" fontId="10" fillId="0" borderId="17" xfId="0" applyFont="1" applyFill="1" applyBorder="1" applyAlignment="1" applyProtection="1">
      <alignment horizontal="center" vertical="center"/>
    </xf>
    <xf numFmtId="0" fontId="8" fillId="0" borderId="30" xfId="0" applyFont="1" applyFill="1" applyBorder="1" applyAlignment="1" applyProtection="1">
      <alignment vertical="center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4" fontId="5" fillId="0" borderId="1" xfId="0" applyNumberFormat="1" applyFont="1" applyFill="1" applyBorder="1" applyAlignment="1" applyProtection="1">
      <alignment horizontal="left" vertical="center"/>
    </xf>
    <xf numFmtId="4" fontId="5" fillId="0" borderId="2" xfId="0" applyNumberFormat="1" applyFont="1" applyFill="1" applyBorder="1" applyAlignment="1" applyProtection="1">
      <alignment horizontal="left" vertical="center"/>
    </xf>
    <xf numFmtId="4" fontId="5" fillId="0" borderId="3" xfId="0" applyNumberFormat="1" applyFont="1" applyFill="1" applyBorder="1" applyAlignment="1" applyProtection="1">
      <alignment horizontal="left" vertical="center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2" fontId="7" fillId="0" borderId="1" xfId="0" applyNumberFormat="1" applyFont="1" applyBorder="1" applyAlignment="1">
      <alignment horizontal="left" vertical="top" wrapText="1"/>
    </xf>
    <xf numFmtId="2" fontId="7" fillId="0" borderId="2" xfId="0" applyNumberFormat="1" applyFont="1" applyBorder="1" applyAlignment="1">
      <alignment horizontal="left" vertical="top" wrapText="1"/>
    </xf>
    <xf numFmtId="2" fontId="7" fillId="0" borderId="3" xfId="0" applyNumberFormat="1" applyFont="1" applyBorder="1" applyAlignment="1">
      <alignment horizontal="left" vertical="top" wrapText="1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2;&#1086;&#1087;&#1088;&#1072;%202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641</v>
          </cell>
          <cell r="F3">
            <v>12</v>
          </cell>
        </row>
        <row r="5">
          <cell r="E5">
            <v>641</v>
          </cell>
          <cell r="F5">
            <v>12</v>
          </cell>
        </row>
        <row r="6">
          <cell r="G6">
            <v>1328.2890299999999</v>
          </cell>
          <cell r="H6">
            <v>89.451999999999998</v>
          </cell>
          <cell r="I6">
            <v>0</v>
          </cell>
          <cell r="K6">
            <v>1631.2451919624</v>
          </cell>
          <cell r="L6">
            <v>160.93633119359998</v>
          </cell>
        </row>
        <row r="7">
          <cell r="G7">
            <v>1201.6042200000002</v>
          </cell>
          <cell r="H7">
            <v>141.64826821560001</v>
          </cell>
          <cell r="I7">
            <v>0</v>
          </cell>
          <cell r="K7">
            <v>1475.6661104976001</v>
          </cell>
          <cell r="L7">
            <v>149.230782339336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869.6566620000001</v>
          </cell>
          <cell r="H9">
            <v>89.859787700000012</v>
          </cell>
          <cell r="I9">
            <v>0</v>
          </cell>
          <cell r="K9">
            <v>356.00265115632004</v>
          </cell>
          <cell r="L9">
            <v>39.342983346480004</v>
          </cell>
        </row>
        <row r="10">
          <cell r="G10">
            <v>67.161603600000007</v>
          </cell>
          <cell r="H10">
            <v>0</v>
          </cell>
          <cell r="I10">
            <v>0</v>
          </cell>
          <cell r="K10">
            <v>82.479822149087994</v>
          </cell>
          <cell r="L10">
            <v>7.8659670136319999</v>
          </cell>
        </row>
        <row r="11">
          <cell r="G11">
            <v>535.57073639999999</v>
          </cell>
          <cell r="H11">
            <v>0</v>
          </cell>
          <cell r="I11">
            <v>0</v>
          </cell>
          <cell r="K11">
            <v>657.72370995811195</v>
          </cell>
          <cell r="L11">
            <v>62.726044647168003</v>
          </cell>
        </row>
        <row r="12">
          <cell r="G12">
            <v>776.86127999999997</v>
          </cell>
          <cell r="H12">
            <v>0</v>
          </cell>
          <cell r="I12">
            <v>0</v>
          </cell>
          <cell r="K12">
            <v>954.04780074240011</v>
          </cell>
          <cell r="L12">
            <v>90.985993113600003</v>
          </cell>
        </row>
        <row r="13">
          <cell r="G13">
            <v>484.06400000000008</v>
          </cell>
          <cell r="H13">
            <v>0</v>
          </cell>
          <cell r="I13">
            <v>0</v>
          </cell>
          <cell r="K13">
            <v>594.46931712000003</v>
          </cell>
          <cell r="L13">
            <v>56.693575680000009</v>
          </cell>
        </row>
        <row r="14">
          <cell r="G14">
            <v>723.27880800000003</v>
          </cell>
          <cell r="H14">
            <v>0</v>
          </cell>
          <cell r="I14">
            <v>0</v>
          </cell>
          <cell r="K14">
            <v>888.24423852864004</v>
          </cell>
          <cell r="L14">
            <v>84.71041399296</v>
          </cell>
        </row>
        <row r="15">
          <cell r="G15">
            <v>1084.918212</v>
          </cell>
          <cell r="H15">
            <v>0</v>
          </cell>
          <cell r="I15">
            <v>0</v>
          </cell>
          <cell r="K15">
            <v>1332.3663577929601</v>
          </cell>
          <cell r="L15">
            <v>127.06562098943999</v>
          </cell>
        </row>
        <row r="16">
          <cell r="G16">
            <v>116.52919200000001</v>
          </cell>
          <cell r="H16">
            <v>0</v>
          </cell>
          <cell r="I16">
            <v>0</v>
          </cell>
          <cell r="K16">
            <v>143.10717011136001</v>
          </cell>
          <cell r="L16">
            <v>13.647898967040001</v>
          </cell>
        </row>
        <row r="17">
          <cell r="E17">
            <v>641</v>
          </cell>
        </row>
        <row r="18">
          <cell r="E18">
            <v>641</v>
          </cell>
          <cell r="F18">
            <v>365</v>
          </cell>
        </row>
        <row r="19">
          <cell r="E19">
            <v>641</v>
          </cell>
        </row>
        <row r="23">
          <cell r="G23">
            <v>861.0462</v>
          </cell>
          <cell r="H23">
            <v>811.03069473300002</v>
          </cell>
          <cell r="I23">
            <v>0</v>
          </cell>
          <cell r="K23">
            <v>1057.433617296</v>
          </cell>
          <cell r="L23">
            <v>149.50757262797998</v>
          </cell>
        </row>
        <row r="24">
          <cell r="G24">
            <v>103.93265520000001</v>
          </cell>
          <cell r="H24">
            <v>41.344799999999999</v>
          </cell>
          <cell r="I24">
            <v>0</v>
          </cell>
          <cell r="K24">
            <v>127.63761519801602</v>
          </cell>
          <cell r="L24">
            <v>14.653280577024001</v>
          </cell>
        </row>
        <row r="25">
          <cell r="G25">
            <v>376.2</v>
          </cell>
          <cell r="H25">
            <v>123.65</v>
          </cell>
          <cell r="I25">
            <v>0</v>
          </cell>
          <cell r="K25">
            <v>245.36</v>
          </cell>
          <cell r="L25">
            <v>37.590000000000003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9"/>
  <sheetViews>
    <sheetView tabSelected="1" topLeftCell="A10" workbookViewId="0">
      <selection activeCell="B12" sqref="B12"/>
    </sheetView>
  </sheetViews>
  <sheetFormatPr defaultRowHeight="15"/>
  <cols>
    <col min="1" max="1" width="4.28515625" customWidth="1"/>
    <col min="2" max="2" width="43.85546875" customWidth="1"/>
    <col min="3" max="3" width="15.7109375" customWidth="1"/>
    <col min="4" max="4" width="10.5703125" customWidth="1"/>
    <col min="5" max="5" width="11.7109375" customWidth="1"/>
    <col min="6" max="6" width="13" customWidth="1"/>
    <col min="8" max="8" width="9.5703125" bestFit="1" customWidth="1"/>
  </cols>
  <sheetData>
    <row r="1" spans="1:8" ht="12" customHeight="1">
      <c r="A1" s="97" t="s">
        <v>20</v>
      </c>
      <c r="B1" s="97"/>
      <c r="C1" s="97"/>
      <c r="D1" s="97"/>
      <c r="E1" s="97"/>
      <c r="F1" s="97"/>
    </row>
    <row r="2" spans="1:8" ht="12" customHeight="1">
      <c r="A2" s="97" t="s">
        <v>45</v>
      </c>
      <c r="B2" s="97"/>
      <c r="C2" s="97"/>
      <c r="D2" s="97"/>
      <c r="E2" s="97"/>
      <c r="F2" s="97"/>
    </row>
    <row r="3" spans="1:8" ht="2.25" customHeight="1" thickBot="1">
      <c r="A3" s="3"/>
      <c r="B3" s="3"/>
      <c r="C3" s="3"/>
      <c r="D3" s="3"/>
      <c r="E3" s="3"/>
      <c r="F3" s="3"/>
    </row>
    <row r="4" spans="1:8" ht="12" customHeight="1" thickBot="1">
      <c r="A4" s="4" t="s">
        <v>0</v>
      </c>
      <c r="B4" s="5" t="s">
        <v>1</v>
      </c>
      <c r="C4" s="5" t="s">
        <v>2</v>
      </c>
      <c r="D4" s="98" t="s">
        <v>22</v>
      </c>
      <c r="E4" s="99"/>
      <c r="F4" s="100"/>
    </row>
    <row r="5" spans="1:8" ht="12" customHeight="1" thickBot="1">
      <c r="A5" s="6" t="s">
        <v>3</v>
      </c>
      <c r="B5" s="7" t="s">
        <v>4</v>
      </c>
      <c r="C5" s="8" t="s">
        <v>5</v>
      </c>
      <c r="D5" s="72" t="s">
        <v>46</v>
      </c>
      <c r="E5" s="73"/>
      <c r="F5" s="74"/>
    </row>
    <row r="6" spans="1:8" ht="12" customHeight="1" thickBot="1">
      <c r="A6" s="9" t="s">
        <v>6</v>
      </c>
      <c r="B6" s="10" t="s">
        <v>7</v>
      </c>
      <c r="C6" s="11" t="s">
        <v>5</v>
      </c>
      <c r="D6" s="72" t="s">
        <v>47</v>
      </c>
      <c r="E6" s="73"/>
      <c r="F6" s="74"/>
    </row>
    <row r="7" spans="1:8" ht="12" customHeight="1" thickBot="1">
      <c r="A7" s="6" t="s">
        <v>8</v>
      </c>
      <c r="B7" s="7" t="s">
        <v>9</v>
      </c>
      <c r="C7" s="8" t="s">
        <v>5</v>
      </c>
      <c r="D7" s="72" t="s">
        <v>48</v>
      </c>
      <c r="E7" s="73"/>
      <c r="F7" s="74"/>
    </row>
    <row r="8" spans="1:8" ht="12" customHeight="1" thickBot="1">
      <c r="A8" s="81" t="s">
        <v>23</v>
      </c>
      <c r="B8" s="82"/>
      <c r="C8" s="82"/>
      <c r="D8" s="82"/>
      <c r="E8" s="82"/>
      <c r="F8" s="83"/>
    </row>
    <row r="9" spans="1:8" ht="21" customHeight="1" thickBot="1">
      <c r="A9" s="6" t="s">
        <v>40</v>
      </c>
      <c r="B9" s="7" t="s">
        <v>49</v>
      </c>
      <c r="C9" s="8" t="s">
        <v>10</v>
      </c>
      <c r="D9" s="66">
        <v>59732.18</v>
      </c>
      <c r="E9" s="67"/>
      <c r="F9" s="68"/>
    </row>
    <row r="10" spans="1:8" ht="12" customHeight="1" thickBot="1">
      <c r="A10" s="9"/>
      <c r="B10" s="10" t="s">
        <v>24</v>
      </c>
      <c r="C10" s="11" t="s">
        <v>10</v>
      </c>
      <c r="D10" s="72">
        <v>0</v>
      </c>
      <c r="E10" s="73"/>
      <c r="F10" s="74"/>
    </row>
    <row r="11" spans="1:8" ht="12" customHeight="1" thickBot="1">
      <c r="A11" s="6"/>
      <c r="B11" s="7" t="s">
        <v>31</v>
      </c>
      <c r="C11" s="8" t="s">
        <v>10</v>
      </c>
      <c r="D11" s="66">
        <v>59732.18</v>
      </c>
      <c r="E11" s="67"/>
      <c r="F11" s="68"/>
    </row>
    <row r="12" spans="1:8" ht="21" customHeight="1" thickBot="1">
      <c r="A12" s="12" t="s">
        <v>41</v>
      </c>
      <c r="B12" s="13" t="s">
        <v>25</v>
      </c>
      <c r="C12" s="14" t="s">
        <v>10</v>
      </c>
      <c r="D12" s="66">
        <v>121557.52</v>
      </c>
      <c r="E12" s="67"/>
      <c r="F12" s="68"/>
    </row>
    <row r="13" spans="1:8" ht="12" customHeight="1" thickBot="1">
      <c r="A13" s="12"/>
      <c r="B13" s="13" t="s">
        <v>26</v>
      </c>
      <c r="C13" s="14" t="s">
        <v>10</v>
      </c>
      <c r="D13" s="66">
        <f>D12*F32/D28</f>
        <v>101540.44680519027</v>
      </c>
      <c r="E13" s="67"/>
      <c r="F13" s="68"/>
    </row>
    <row r="14" spans="1:8" ht="12" customHeight="1" thickBot="1">
      <c r="A14" s="12"/>
      <c r="B14" s="13" t="s">
        <v>27</v>
      </c>
      <c r="C14" s="14" t="s">
        <v>10</v>
      </c>
      <c r="D14" s="66">
        <f>F50*D12/D28</f>
        <v>3787.6564902788123</v>
      </c>
      <c r="E14" s="67"/>
      <c r="F14" s="68"/>
      <c r="H14" s="2"/>
    </row>
    <row r="15" spans="1:8" ht="12" customHeight="1" thickBot="1">
      <c r="A15" s="12"/>
      <c r="B15" s="13" t="s">
        <v>28</v>
      </c>
      <c r="C15" s="14" t="s">
        <v>10</v>
      </c>
      <c r="D15" s="66">
        <f>D12*F31/D28</f>
        <v>16229.41670453093</v>
      </c>
      <c r="E15" s="67"/>
      <c r="F15" s="68"/>
    </row>
    <row r="16" spans="1:8" ht="12" customHeight="1" thickBot="1">
      <c r="A16" s="9" t="s">
        <v>11</v>
      </c>
      <c r="B16" s="10" t="s">
        <v>19</v>
      </c>
      <c r="C16" s="11" t="s">
        <v>10</v>
      </c>
      <c r="D16" s="66">
        <v>109912.17</v>
      </c>
      <c r="E16" s="67"/>
      <c r="F16" s="68"/>
    </row>
    <row r="17" spans="1:7" ht="12" customHeight="1" thickBot="1">
      <c r="A17" s="15"/>
      <c r="B17" s="16" t="s">
        <v>29</v>
      </c>
      <c r="C17" s="17" t="s">
        <v>10</v>
      </c>
      <c r="D17" s="66">
        <v>109912.17</v>
      </c>
      <c r="E17" s="67"/>
      <c r="F17" s="68"/>
    </row>
    <row r="18" spans="1:7" ht="12" customHeight="1" thickBot="1">
      <c r="A18" s="9"/>
      <c r="B18" s="18" t="s">
        <v>30</v>
      </c>
      <c r="C18" s="11" t="s">
        <v>10</v>
      </c>
      <c r="D18" s="72">
        <v>0</v>
      </c>
      <c r="E18" s="73"/>
      <c r="F18" s="74"/>
    </row>
    <row r="19" spans="1:7" ht="12" customHeight="1" thickBot="1">
      <c r="A19" s="15"/>
      <c r="B19" s="16" t="s">
        <v>13</v>
      </c>
      <c r="C19" s="17" t="s">
        <v>10</v>
      </c>
      <c r="D19" s="72">
        <v>0</v>
      </c>
      <c r="E19" s="73"/>
      <c r="F19" s="74"/>
    </row>
    <row r="20" spans="1:7" ht="12" customHeight="1" thickBot="1">
      <c r="A20" s="9"/>
      <c r="B20" s="19" t="s">
        <v>14</v>
      </c>
      <c r="C20" s="11" t="s">
        <v>10</v>
      </c>
      <c r="D20" s="72">
        <v>0</v>
      </c>
      <c r="E20" s="73"/>
      <c r="F20" s="74"/>
    </row>
    <row r="21" spans="1:7" ht="12" customHeight="1" thickBot="1">
      <c r="A21" s="6"/>
      <c r="B21" s="20" t="s">
        <v>15</v>
      </c>
      <c r="C21" s="8" t="s">
        <v>10</v>
      </c>
      <c r="D21" s="72">
        <v>0</v>
      </c>
      <c r="E21" s="73"/>
      <c r="F21" s="74"/>
    </row>
    <row r="22" spans="1:7" ht="12" customHeight="1" thickBot="1">
      <c r="A22" s="6" t="s">
        <v>12</v>
      </c>
      <c r="B22" s="7" t="s">
        <v>16</v>
      </c>
      <c r="C22" s="8" t="s">
        <v>10</v>
      </c>
      <c r="D22" s="84">
        <v>109912.17</v>
      </c>
      <c r="E22" s="85"/>
      <c r="F22" s="86"/>
    </row>
    <row r="23" spans="1:7" ht="21" customHeight="1" thickBot="1">
      <c r="A23" s="6" t="s">
        <v>42</v>
      </c>
      <c r="B23" s="7" t="s">
        <v>50</v>
      </c>
      <c r="C23" s="8" t="s">
        <v>10</v>
      </c>
      <c r="D23" s="66">
        <f>D9+D12-D16</f>
        <v>71377.530000000013</v>
      </c>
      <c r="E23" s="67"/>
      <c r="F23" s="68"/>
    </row>
    <row r="24" spans="1:7" ht="12" customHeight="1" thickBot="1">
      <c r="A24" s="6"/>
      <c r="B24" s="7" t="s">
        <v>24</v>
      </c>
      <c r="C24" s="8" t="s">
        <v>10</v>
      </c>
      <c r="D24" s="72">
        <v>0</v>
      </c>
      <c r="E24" s="73"/>
      <c r="F24" s="74"/>
    </row>
    <row r="25" spans="1:7" ht="12" customHeight="1" thickBot="1">
      <c r="A25" s="6"/>
      <c r="B25" s="7" t="s">
        <v>31</v>
      </c>
      <c r="C25" s="8" t="s">
        <v>10</v>
      </c>
      <c r="D25" s="66">
        <v>71377.53</v>
      </c>
      <c r="E25" s="67"/>
      <c r="F25" s="68"/>
    </row>
    <row r="26" spans="1:7" ht="12" customHeight="1" thickBot="1">
      <c r="A26" s="81" t="s">
        <v>21</v>
      </c>
      <c r="B26" s="82"/>
      <c r="C26" s="82"/>
      <c r="D26" s="82"/>
      <c r="E26" s="82"/>
      <c r="F26" s="83"/>
    </row>
    <row r="27" spans="1:7" ht="12" customHeight="1" thickBot="1">
      <c r="A27" s="21" t="s">
        <v>43</v>
      </c>
      <c r="B27" s="22" t="s">
        <v>17</v>
      </c>
      <c r="C27" s="23" t="s">
        <v>5</v>
      </c>
      <c r="D27" s="75" t="s">
        <v>32</v>
      </c>
      <c r="E27" s="76"/>
      <c r="F27" s="77"/>
    </row>
    <row r="28" spans="1:7" ht="12" customHeight="1" thickBot="1">
      <c r="A28" s="24" t="s">
        <v>44</v>
      </c>
      <c r="B28" s="25" t="s">
        <v>18</v>
      </c>
      <c r="C28" s="26" t="s">
        <v>10</v>
      </c>
      <c r="D28" s="78">
        <v>126747.93024900976</v>
      </c>
      <c r="E28" s="79"/>
      <c r="F28" s="80"/>
    </row>
    <row r="29" spans="1:7" ht="12" customHeight="1" thickBot="1">
      <c r="A29" s="81" t="s">
        <v>39</v>
      </c>
      <c r="B29" s="82"/>
      <c r="C29" s="82"/>
      <c r="D29" s="82"/>
      <c r="E29" s="82"/>
      <c r="F29" s="83"/>
      <c r="G29" t="s">
        <v>38</v>
      </c>
    </row>
    <row r="30" spans="1:7" ht="12" customHeight="1">
      <c r="A30" s="27" t="s">
        <v>33</v>
      </c>
      <c r="B30" s="28" t="s">
        <v>34</v>
      </c>
      <c r="C30" s="28" t="s">
        <v>35</v>
      </c>
      <c r="D30" s="29" t="s">
        <v>99</v>
      </c>
      <c r="E30" s="29" t="s">
        <v>36</v>
      </c>
      <c r="F30" s="30" t="s">
        <v>37</v>
      </c>
    </row>
    <row r="31" spans="1:7" ht="12" customHeight="1">
      <c r="A31" s="54" t="s">
        <v>56</v>
      </c>
      <c r="B31" s="31" t="s">
        <v>57</v>
      </c>
      <c r="C31" s="32" t="s">
        <v>94</v>
      </c>
      <c r="D31" s="33">
        <v>641</v>
      </c>
      <c r="E31" s="34">
        <v>12</v>
      </c>
      <c r="F31" s="55">
        <f>PRODUCT([1]Работы!E3:F3,2.2)</f>
        <v>16922.400000000001</v>
      </c>
    </row>
    <row r="32" spans="1:7" ht="12" customHeight="1">
      <c r="A32" s="54" t="s">
        <v>58</v>
      </c>
      <c r="B32" s="35" t="s">
        <v>59</v>
      </c>
      <c r="C32" s="36"/>
      <c r="D32" s="36"/>
      <c r="E32" s="36"/>
      <c r="F32" s="56">
        <f>SUM(F33:F49)</f>
        <v>105876.14381337774</v>
      </c>
    </row>
    <row r="33" spans="1:6" ht="12" customHeight="1">
      <c r="A33" s="57">
        <v>1</v>
      </c>
      <c r="B33" s="37" t="s">
        <v>60</v>
      </c>
      <c r="C33" s="32" t="s">
        <v>95</v>
      </c>
      <c r="D33" s="33">
        <v>641</v>
      </c>
      <c r="E33" s="34">
        <v>12</v>
      </c>
      <c r="F33" s="58">
        <f>PRODUCT([1]Работы!E5:F5,2.79)</f>
        <v>21460.68</v>
      </c>
    </row>
    <row r="34" spans="1:6" ht="12" customHeight="1">
      <c r="A34" s="59">
        <v>2</v>
      </c>
      <c r="B34" s="38" t="s">
        <v>61</v>
      </c>
      <c r="C34" s="34" t="s">
        <v>62</v>
      </c>
      <c r="D34" s="34">
        <v>10</v>
      </c>
      <c r="E34" s="34">
        <v>1</v>
      </c>
      <c r="F34" s="60">
        <f>SUM([1]Работы!G6,[1]Работы!H6,[1]Работы!I6,[1]Работы!K6,[1]Работы!L6)</f>
        <v>3209.922553156</v>
      </c>
    </row>
    <row r="35" spans="1:6" ht="12" customHeight="1">
      <c r="A35" s="57">
        <v>3</v>
      </c>
      <c r="B35" s="38" t="s">
        <v>63</v>
      </c>
      <c r="C35" s="34" t="s">
        <v>64</v>
      </c>
      <c r="D35" s="34">
        <v>0.02</v>
      </c>
      <c r="E35" s="34">
        <v>1</v>
      </c>
      <c r="F35" s="60">
        <f>SUM([1]Работы!G7,[1]Работы!H7,[1]Работы!I7,[1]Работы!K7,[1]Работы!L7)</f>
        <v>2968.1493810525367</v>
      </c>
    </row>
    <row r="36" spans="1:6" ht="12" customHeight="1">
      <c r="A36" s="57">
        <v>4</v>
      </c>
      <c r="B36" s="38" t="s">
        <v>65</v>
      </c>
      <c r="C36" s="34" t="s">
        <v>66</v>
      </c>
      <c r="D36" s="34">
        <v>1</v>
      </c>
      <c r="E36" s="34">
        <v>1</v>
      </c>
      <c r="F36" s="60">
        <f>SUM([1]Работы!G8,[1]Работы!H8,[1]Работы!I8,[1]Работы!K8,[1]Работы!L8)</f>
        <v>1346.2170321600001</v>
      </c>
    </row>
    <row r="37" spans="1:6" ht="21" customHeight="1">
      <c r="A37" s="59">
        <v>5</v>
      </c>
      <c r="B37" s="38" t="s">
        <v>67</v>
      </c>
      <c r="C37" s="34" t="s">
        <v>68</v>
      </c>
      <c r="D37" s="34">
        <v>0.1</v>
      </c>
      <c r="E37" s="34">
        <v>2</v>
      </c>
      <c r="F37" s="60">
        <f>SUM([1]Работы!G9,[1]Работы!H9,[1]Работы!I9,[1]Работы!K9,[1]Работы!L9)</f>
        <v>1354.8620842028001</v>
      </c>
    </row>
    <row r="38" spans="1:6" ht="21" customHeight="1">
      <c r="A38" s="57">
        <v>6</v>
      </c>
      <c r="B38" s="38" t="s">
        <v>69</v>
      </c>
      <c r="C38" s="34" t="s">
        <v>70</v>
      </c>
      <c r="D38" s="33">
        <v>0.6</v>
      </c>
      <c r="E38" s="34">
        <v>2</v>
      </c>
      <c r="F38" s="60">
        <f>SUM([1]Работы!G10,[1]Работы!H10,[1]Работы!I10,[1]Работы!K10,[1]Работы!L10)</f>
        <v>157.50739276272</v>
      </c>
    </row>
    <row r="39" spans="1:6" ht="21" customHeight="1">
      <c r="A39" s="57">
        <v>7</v>
      </c>
      <c r="B39" s="38" t="s">
        <v>71</v>
      </c>
      <c r="C39" s="34" t="s">
        <v>70</v>
      </c>
      <c r="D39" s="33">
        <v>0.6</v>
      </c>
      <c r="E39" s="34">
        <v>2</v>
      </c>
      <c r="F39" s="60">
        <f>SUM([1]Работы!G11,[1]Работы!H11,[1]Работы!I11,[1]Работы!K11,[1]Работы!L11)</f>
        <v>1256.0204910052801</v>
      </c>
    </row>
    <row r="40" spans="1:6" ht="21" customHeight="1">
      <c r="A40" s="59">
        <v>8</v>
      </c>
      <c r="B40" s="38" t="s">
        <v>72</v>
      </c>
      <c r="C40" s="34" t="s">
        <v>70</v>
      </c>
      <c r="D40" s="33">
        <v>0.6</v>
      </c>
      <c r="E40" s="34">
        <v>2</v>
      </c>
      <c r="F40" s="60">
        <f>SUM([1]Работы!G12,[1]Работы!H12,[1]Работы!I12,[1]Работы!K12,[1]Работы!L12)</f>
        <v>1821.895073856</v>
      </c>
    </row>
    <row r="41" spans="1:6" ht="12" customHeight="1">
      <c r="A41" s="57">
        <v>9</v>
      </c>
      <c r="B41" s="38" t="s">
        <v>73</v>
      </c>
      <c r="C41" s="34" t="s">
        <v>74</v>
      </c>
      <c r="D41" s="34">
        <v>0.2</v>
      </c>
      <c r="E41" s="34">
        <v>2</v>
      </c>
      <c r="F41" s="60">
        <f>SUM([1]Работы!G13,[1]Работы!H13,[1]Работы!I13,[1]Работы!K13,[1]Работы!L13)</f>
        <v>1135.2268928000001</v>
      </c>
    </row>
    <row r="42" spans="1:6" ht="24" customHeight="1">
      <c r="A42" s="57">
        <v>10</v>
      </c>
      <c r="B42" s="38" t="s">
        <v>75</v>
      </c>
      <c r="C42" s="34" t="s">
        <v>76</v>
      </c>
      <c r="D42" s="34">
        <v>0.6</v>
      </c>
      <c r="E42" s="34">
        <v>2</v>
      </c>
      <c r="F42" s="60">
        <f>SUM([1]Работы!G14,[1]Работы!H14,[1]Работы!I14,[1]Работы!K14,[1]Работы!L14)</f>
        <v>1696.2334605215999</v>
      </c>
    </row>
    <row r="43" spans="1:6" ht="24" customHeight="1">
      <c r="A43" s="59">
        <v>11</v>
      </c>
      <c r="B43" s="38" t="s">
        <v>77</v>
      </c>
      <c r="C43" s="34" t="s">
        <v>76</v>
      </c>
      <c r="D43" s="34">
        <v>0.6</v>
      </c>
      <c r="E43" s="34">
        <v>3</v>
      </c>
      <c r="F43" s="60">
        <f>SUM([1]Работы!G15,[1]Работы!H15,[1]Работы!I15,[1]Работы!K15,[1]Работы!L15)</f>
        <v>2544.3501907824002</v>
      </c>
    </row>
    <row r="44" spans="1:6" ht="24" customHeight="1">
      <c r="A44" s="57">
        <v>12</v>
      </c>
      <c r="B44" s="38" t="s">
        <v>78</v>
      </c>
      <c r="C44" s="34" t="s">
        <v>79</v>
      </c>
      <c r="D44" s="34">
        <v>0.04</v>
      </c>
      <c r="E44" s="34">
        <v>2</v>
      </c>
      <c r="F44" s="60">
        <f>SUM([1]Работы!G16,[1]Работы!H16,[1]Работы!I16,[1]Работы!K16,[1]Работы!L16)</f>
        <v>273.28426107840005</v>
      </c>
    </row>
    <row r="45" spans="1:6" ht="12" customHeight="1">
      <c r="A45" s="57">
        <v>13</v>
      </c>
      <c r="B45" s="38" t="s">
        <v>80</v>
      </c>
      <c r="C45" s="32" t="s">
        <v>96</v>
      </c>
      <c r="D45" s="33">
        <v>641</v>
      </c>
      <c r="E45" s="34">
        <v>247</v>
      </c>
      <c r="F45" s="60">
        <f>3.15*[1]Работы!E17*12</f>
        <v>24229.8</v>
      </c>
    </row>
    <row r="46" spans="1:6" ht="12" customHeight="1">
      <c r="A46" s="59">
        <v>14</v>
      </c>
      <c r="B46" s="38" t="s">
        <v>81</v>
      </c>
      <c r="C46" s="32" t="s">
        <v>97</v>
      </c>
      <c r="D46" s="33">
        <v>641</v>
      </c>
      <c r="E46" s="34">
        <v>365</v>
      </c>
      <c r="F46" s="60">
        <f>1.95*[1]Работы!E18/30*[1]Работы!F18</f>
        <v>15207.725</v>
      </c>
    </row>
    <row r="47" spans="1:6" ht="12" customHeight="1">
      <c r="A47" s="57">
        <v>15</v>
      </c>
      <c r="B47" s="39" t="s">
        <v>82</v>
      </c>
      <c r="C47" s="32" t="s">
        <v>98</v>
      </c>
      <c r="D47" s="33">
        <v>641</v>
      </c>
      <c r="E47" s="40">
        <v>48</v>
      </c>
      <c r="F47" s="60">
        <f>PRODUCT([1]Работы!E19,1.64,12)</f>
        <v>12614.880000000001</v>
      </c>
    </row>
    <row r="48" spans="1:6" ht="12" customHeight="1">
      <c r="A48" s="59">
        <v>16</v>
      </c>
      <c r="B48" s="41" t="s">
        <v>83</v>
      </c>
      <c r="C48" s="42"/>
      <c r="D48" s="33">
        <v>641</v>
      </c>
      <c r="E48" s="42"/>
      <c r="F48" s="61">
        <v>7385.61</v>
      </c>
    </row>
    <row r="49" spans="1:6" ht="12" customHeight="1">
      <c r="A49" s="57">
        <v>17</v>
      </c>
      <c r="B49" s="39" t="s">
        <v>84</v>
      </c>
      <c r="C49" s="40"/>
      <c r="D49" s="40"/>
      <c r="E49" s="40"/>
      <c r="F49" s="60">
        <v>7213.78</v>
      </c>
    </row>
    <row r="50" spans="1:6" ht="12" customHeight="1">
      <c r="A50" s="62" t="s">
        <v>85</v>
      </c>
      <c r="B50" s="43" t="s">
        <v>86</v>
      </c>
      <c r="C50" s="44"/>
      <c r="D50" s="44"/>
      <c r="E50" s="44"/>
      <c r="F50" s="63">
        <f>SUM(F51:F53)</f>
        <v>3949.3864356320205</v>
      </c>
    </row>
    <row r="51" spans="1:6" ht="12" customHeight="1">
      <c r="A51" s="64">
        <v>1</v>
      </c>
      <c r="B51" s="38" t="s">
        <v>87</v>
      </c>
      <c r="C51" s="34" t="s">
        <v>88</v>
      </c>
      <c r="D51" s="34">
        <v>5.0000000000000001E-3</v>
      </c>
      <c r="E51" s="34">
        <v>6</v>
      </c>
      <c r="F51" s="60">
        <f>SUM([1]Работы!G23,[1]Работы!H23,[1]Работы!I23,[1]Работы!K23,[1]Работы!L23)</f>
        <v>2879.0180846569801</v>
      </c>
    </row>
    <row r="52" spans="1:6" ht="12" customHeight="1">
      <c r="A52" s="64">
        <v>2</v>
      </c>
      <c r="B52" s="38" t="s">
        <v>89</v>
      </c>
      <c r="C52" s="34" t="s">
        <v>90</v>
      </c>
      <c r="D52" s="34">
        <v>0.01</v>
      </c>
      <c r="E52" s="34">
        <v>2</v>
      </c>
      <c r="F52" s="60">
        <f>SUM([1]Работы!G24,[1]Работы!H24,[1]Работы!I24,[1]Работы!K24,[1]Работы!L24)</f>
        <v>287.56835097504006</v>
      </c>
    </row>
    <row r="53" spans="1:6" ht="12" customHeight="1">
      <c r="A53" s="64">
        <v>3</v>
      </c>
      <c r="B53" s="38" t="s">
        <v>91</v>
      </c>
      <c r="C53" s="34" t="s">
        <v>92</v>
      </c>
      <c r="D53" s="34">
        <v>1</v>
      </c>
      <c r="E53" s="34">
        <v>1</v>
      </c>
      <c r="F53" s="60">
        <f>SUM([1]Работы!G25:L25)</f>
        <v>782.80000000000007</v>
      </c>
    </row>
    <row r="54" spans="1:6" ht="12" customHeight="1" thickBot="1">
      <c r="A54" s="65" t="s">
        <v>93</v>
      </c>
      <c r="B54" s="36"/>
      <c r="C54" s="36"/>
      <c r="D54" s="36"/>
      <c r="E54" s="36"/>
      <c r="F54" s="63">
        <f>SUM(F31,F32,F50)</f>
        <v>126747.93024900976</v>
      </c>
    </row>
    <row r="55" spans="1:6" ht="12" customHeight="1" thickBot="1">
      <c r="A55" s="69" t="s">
        <v>51</v>
      </c>
      <c r="B55" s="70"/>
      <c r="C55" s="70"/>
      <c r="D55" s="70"/>
      <c r="E55" s="70"/>
      <c r="F55" s="71"/>
    </row>
    <row r="56" spans="1:6" ht="12" customHeight="1">
      <c r="A56" s="45" t="s">
        <v>3</v>
      </c>
      <c r="B56" s="46" t="s">
        <v>52</v>
      </c>
      <c r="C56" s="47" t="s">
        <v>53</v>
      </c>
      <c r="D56" s="87">
        <v>39</v>
      </c>
      <c r="E56" s="88"/>
      <c r="F56" s="89"/>
    </row>
    <row r="57" spans="1:6" ht="12" customHeight="1">
      <c r="A57" s="48" t="s">
        <v>6</v>
      </c>
      <c r="B57" s="49" t="s">
        <v>54</v>
      </c>
      <c r="C57" s="50" t="s">
        <v>53</v>
      </c>
      <c r="D57" s="90">
        <v>1</v>
      </c>
      <c r="E57" s="91"/>
      <c r="F57" s="92"/>
    </row>
    <row r="58" spans="1:6" ht="21" customHeight="1" thickBot="1">
      <c r="A58" s="51" t="s">
        <v>8</v>
      </c>
      <c r="B58" s="52" t="s">
        <v>55</v>
      </c>
      <c r="C58" s="53" t="s">
        <v>10</v>
      </c>
      <c r="D58" s="93">
        <v>40128.67</v>
      </c>
      <c r="E58" s="94"/>
      <c r="F58" s="95"/>
    </row>
    <row r="59" spans="1:6" ht="4.5" customHeight="1">
      <c r="A59" s="1"/>
      <c r="B59" s="1"/>
      <c r="C59" s="1"/>
      <c r="D59" s="1"/>
      <c r="E59" s="1"/>
      <c r="F59" s="1"/>
    </row>
    <row r="60" spans="1:6" ht="12.75" customHeight="1">
      <c r="A60" s="1"/>
      <c r="B60" s="1"/>
      <c r="C60" s="1"/>
      <c r="D60" s="96" t="s">
        <v>20</v>
      </c>
      <c r="E60" s="96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106" spans="2:5">
      <c r="B106" s="1"/>
      <c r="C106" s="1"/>
      <c r="D106" s="1"/>
      <c r="E106" s="1"/>
    </row>
    <row r="107" spans="2:5">
      <c r="B107" s="1"/>
      <c r="C107" s="1"/>
      <c r="D107" s="1"/>
      <c r="E107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</sheetData>
  <mergeCells count="33"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24:F24"/>
    <mergeCell ref="D56:F56"/>
    <mergeCell ref="D57:F57"/>
    <mergeCell ref="D58:F58"/>
    <mergeCell ref="D60:E60"/>
    <mergeCell ref="D25:F25"/>
    <mergeCell ref="D13:F13"/>
    <mergeCell ref="D14:F14"/>
    <mergeCell ref="A55:F55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</mergeCells>
  <pageMargins left="0.19685039370078741" right="0.19685039370078741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Мопра 25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2019-03-25T11:21:14Z</dcterms:modified>
</cp:coreProperties>
</file>