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енина 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3" s="1"/>
  <c r="F34"/>
  <c r="F35"/>
  <c r="F36"/>
  <c r="F37"/>
  <c r="F38"/>
  <c r="F39"/>
  <c r="F40"/>
  <c r="F41"/>
  <c r="F42"/>
  <c r="F43"/>
  <c r="F44"/>
  <c r="F45"/>
  <c r="F46"/>
  <c r="F50"/>
  <c r="F49" s="1"/>
  <c r="F51"/>
  <c r="F52"/>
  <c r="D23"/>
</calcChain>
</file>

<file path=xl/sharedStrings.xml><?xml version="1.0" encoding="utf-8"?>
<sst xmlns="http://schemas.openxmlformats.org/spreadsheetml/2006/main" count="129" uniqueCount="98">
  <si>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</si>
  <si>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</si>
  <si>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</si>
  <si>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</si>
  <si>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</si>
  <si>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</si>
  <si>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</si>
  <si>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</si>
  <si>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</si>
  <si>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</si>
  <si>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</si>
  <si>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</si>
  <si>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</si>
  <si>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</si>
  <si>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</si>
  <si>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</si>
  <si>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</si>
  <si>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</si>
  <si>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</si>
  <si>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</si>
  <si>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</si>
  <si>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</si>
  <si>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</si>
  <si>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</si>
  <si>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</si>
  <si>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</si>
  <si>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</si>
  <si>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</si>
  <si>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</si>
  <si>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</si>
  <si>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</si>
  <si>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</si>
  <si>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</si>
  <si>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</si>
  <si>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</si>
  <si>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</si>
  <si>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</si>
  <si>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</si>
  <si>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</si>
  <si>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</si>
  <si>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</si>
  <si>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</si>
  <si>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</si>
  <si>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</si>
  <si>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Ленина д. 5</t>
  </si>
  <si>
    <t>14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</si>
  <si>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</si>
  <si>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</si>
  <si>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</si>
  <si>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</si>
  <si>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</si>
  <si>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</si>
  <si>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</si>
  <si>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</si>
  <si>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</si>
  <si>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</si>
  <si>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</si>
  <si>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</si>
  <si>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</si>
  <si>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</si>
  <si>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</si>
  <si>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</si>
  <si>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</si>
  <si>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</si>
  <si>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</si>
  <si>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</si>
  <si>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</si>
  <si>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</si>
  <si>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</si>
  <si>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</si>
  <si>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</si>
  <si>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</si>
  <si>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</si>
  <si>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</si>
  <si>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</si>
  <si>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</si>
  <si>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</si>
  <si>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</si>
  <si>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</si>
  <si>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</si>
  <si>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</si>
  <si>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</si>
  <si>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</si>
  <si>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</si>
  <si>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</si>
  <si>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</si>
  <si>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</si>
  <si>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</si>
  <si>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</si>
  <si>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</si>
  <si>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</si>
  <si>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</si>
  <si>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</si>
  <si>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</si>
  <si>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</si>
  <si>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 xml:space="preserve">Периодичность </t>
  </si>
  <si>
    <t>Кол-во ед.из.</t>
  </si>
  <si>
    <t>Направлено претензий потребителям-должникам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</si>
</sst>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justify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0" fontId="6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6" fillId="0" borderId="1" xfId="0" applyNumberFormat="1" applyFont="1" applyFill="1" applyBorder="1" applyAlignment="1" applyProtection="1">
      <alignment horizontal="left" vertical="center"/>
    </xf>
    <xf numFmtId="4" fontId="6" fillId="0" borderId="2" xfId="0" applyNumberFormat="1" applyFont="1" applyFill="1" applyBorder="1" applyAlignment="1" applyProtection="1">
      <alignment horizontal="left" vertical="center"/>
    </xf>
    <xf numFmtId="4" fontId="6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left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vertical="center"/>
    </xf>
    <xf numFmtId="0" fontId="8" fillId="2" borderId="16" xfId="0" applyFont="1" applyFill="1" applyBorder="1" applyAlignment="1" applyProtection="1">
      <alignment vertical="center"/>
    </xf>
    <xf numFmtId="0" fontId="7" fillId="2" borderId="11" xfId="0" applyFont="1" applyFill="1" applyBorder="1" applyAlignment="1" applyProtection="1">
      <alignment horizontal="left" vertical="center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2" borderId="11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left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1" xfId="0" applyFont="1" applyBorder="1"/>
    <xf numFmtId="0" fontId="6" fillId="0" borderId="1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vertical="center" wrapText="1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8" fillId="2" borderId="17" xfId="0" applyFont="1" applyFill="1" applyBorder="1" applyAlignment="1" applyProtection="1">
      <alignment horizontal="center" vertical="center" wrapText="1"/>
    </xf>
    <xf numFmtId="2" fontId="8" fillId="2" borderId="18" xfId="0" applyNumberFormat="1" applyFont="1" applyFill="1" applyBorder="1" applyAlignment="1" applyProtection="1">
      <alignment horizontal="right" vertical="center" wrapText="1"/>
    </xf>
    <xf numFmtId="4" fontId="8" fillId="2" borderId="18" xfId="0" applyNumberFormat="1" applyFont="1" applyFill="1" applyBorder="1" applyAlignment="1" applyProtection="1">
      <alignment horizontal="right" vertical="center" wrapText="1"/>
    </xf>
    <xf numFmtId="0" fontId="7" fillId="2" borderId="17" xfId="0" applyFont="1" applyFill="1" applyBorder="1" applyAlignment="1" applyProtection="1">
      <alignment horizontal="center" vertical="center" wrapText="1"/>
    </xf>
    <xf numFmtId="4" fontId="7" fillId="2" borderId="18" xfId="0" applyNumberFormat="1" applyFont="1" applyFill="1" applyBorder="1" applyAlignment="1" applyProtection="1">
      <alignment horizontal="right" vertical="center" wrapText="1"/>
    </xf>
    <xf numFmtId="0" fontId="7" fillId="2" borderId="17" xfId="0" applyFont="1" applyFill="1" applyBorder="1" applyAlignment="1" applyProtection="1">
      <alignment horizontal="center" vertical="center"/>
    </xf>
    <xf numFmtId="4" fontId="10" fillId="2" borderId="18" xfId="0" applyNumberFormat="1" applyFont="1" applyFill="1" applyBorder="1" applyAlignment="1" applyProtection="1">
      <alignment horizontal="right" vertical="center"/>
    </xf>
    <xf numFmtId="0" fontId="7" fillId="0" borderId="17" xfId="0" applyFont="1" applyFill="1" applyBorder="1" applyAlignment="1" applyProtection="1">
      <alignment horizontal="center" vertical="center" wrapText="1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7" fillId="0" borderId="17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12" fillId="2" borderId="17" xfId="0" applyFont="1" applyFill="1" applyBorder="1" applyAlignment="1" applyProtection="1">
      <alignment horizontal="center" vertical="center"/>
    </xf>
    <xf numFmtId="4" fontId="12" fillId="2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0" fontId="8" fillId="0" borderId="30" xfId="0" applyFont="1" applyFill="1" applyBorder="1" applyAlignment="1" applyProtection="1">
      <alignment vertical="center"/>
    </xf>
    <xf numFmtId="4" fontId="12" fillId="0" borderId="18" xfId="0" applyNumberFormat="1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1;&#1077;&#1085;&#1080;&#1085;&#1072;%2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378.3</v>
          </cell>
          <cell r="F3">
            <v>12</v>
          </cell>
        </row>
        <row r="5">
          <cell r="E5">
            <v>378.3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1201.6042200000002</v>
          </cell>
          <cell r="H7">
            <v>141.64826821560001</v>
          </cell>
          <cell r="I7">
            <v>0</v>
          </cell>
          <cell r="K7">
            <v>1475.6661104976001</v>
          </cell>
          <cell r="L7">
            <v>149.230782339336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33.580801800000003</v>
          </cell>
          <cell r="H9">
            <v>0</v>
          </cell>
          <cell r="I9">
            <v>0</v>
          </cell>
          <cell r="K9">
            <v>41.239911074543997</v>
          </cell>
          <cell r="L9">
            <v>3.932983506816</v>
          </cell>
        </row>
        <row r="10">
          <cell r="G10">
            <v>267.78536819999999</v>
          </cell>
          <cell r="H10">
            <v>0</v>
          </cell>
          <cell r="I10">
            <v>0</v>
          </cell>
          <cell r="K10">
            <v>328.86185497905598</v>
          </cell>
          <cell r="L10">
            <v>31.363022323584001</v>
          </cell>
        </row>
        <row r="11">
          <cell r="G11">
            <v>388.43063999999998</v>
          </cell>
          <cell r="H11">
            <v>0</v>
          </cell>
          <cell r="I11">
            <v>0</v>
          </cell>
          <cell r="K11">
            <v>477.02390037120006</v>
          </cell>
          <cell r="L11">
            <v>45.492996556800001</v>
          </cell>
        </row>
        <row r="12">
          <cell r="G12">
            <v>242.03200000000004</v>
          </cell>
          <cell r="H12">
            <v>0</v>
          </cell>
          <cell r="I12">
            <v>0</v>
          </cell>
          <cell r="K12">
            <v>297.23465856000001</v>
          </cell>
          <cell r="L12">
            <v>28.346787840000005</v>
          </cell>
        </row>
        <row r="13">
          <cell r="G13">
            <v>361.63940400000001</v>
          </cell>
          <cell r="H13">
            <v>0</v>
          </cell>
          <cell r="I13">
            <v>0</v>
          </cell>
          <cell r="K13">
            <v>444.12211926432002</v>
          </cell>
          <cell r="L13">
            <v>42.35520699648</v>
          </cell>
        </row>
        <row r="14">
          <cell r="G14">
            <v>542.45910600000002</v>
          </cell>
          <cell r="H14">
            <v>0</v>
          </cell>
          <cell r="I14">
            <v>0</v>
          </cell>
          <cell r="K14">
            <v>666.18317889648006</v>
          </cell>
          <cell r="L14">
            <v>63.532810494719996</v>
          </cell>
        </row>
        <row r="15">
          <cell r="G15">
            <v>58.264596000000004</v>
          </cell>
          <cell r="H15">
            <v>0</v>
          </cell>
          <cell r="I15">
            <v>0</v>
          </cell>
          <cell r="K15">
            <v>71.553585055680003</v>
          </cell>
          <cell r="L15">
            <v>6.8239494835200007</v>
          </cell>
        </row>
        <row r="16">
          <cell r="E16">
            <v>378.3</v>
          </cell>
        </row>
        <row r="17">
          <cell r="E17">
            <v>378.3</v>
          </cell>
          <cell r="F17">
            <v>365</v>
          </cell>
        </row>
        <row r="18">
          <cell r="E18">
            <v>378.3</v>
          </cell>
        </row>
        <row r="22">
          <cell r="G22">
            <v>1435.077</v>
          </cell>
          <cell r="H22">
            <v>1351.7178245549999</v>
          </cell>
          <cell r="I22">
            <v>0</v>
          </cell>
          <cell r="K22">
            <v>1762.38936216</v>
          </cell>
          <cell r="L22">
            <v>249.17928771329997</v>
          </cell>
        </row>
        <row r="23">
          <cell r="G23">
            <v>307.72791000000001</v>
          </cell>
          <cell r="H23">
            <v>691.38600295650008</v>
          </cell>
          <cell r="I23">
            <v>0</v>
          </cell>
          <cell r="K23">
            <v>377.91449171279999</v>
          </cell>
          <cell r="L23">
            <v>77.524252996589993</v>
          </cell>
        </row>
        <row r="24">
          <cell r="G24">
            <v>155.89898280000003</v>
          </cell>
          <cell r="H24">
            <v>310.08600000000001</v>
          </cell>
          <cell r="I24">
            <v>0</v>
          </cell>
          <cell r="K24">
            <v>191.45642279702403</v>
          </cell>
          <cell r="L24">
            <v>21.979920865536002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9"/>
  <sheetViews>
    <sheetView tabSelected="1" workbookViewId="0">
      <selection activeCell="G64" sqref="G64"/>
    </sheetView>
  </sheetViews>
  <sheetFormatPr defaultRowHeight="15"/>
  <cols>
    <col min="1" max="1" width="4.28515625" customWidth="1"/>
    <col min="2" max="2" width="43" customWidth="1"/>
    <col min="3" max="3" width="15.425781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4" t="s">
        <v>20</v>
      </c>
      <c r="B1" s="4"/>
      <c r="C1" s="4"/>
      <c r="D1" s="4"/>
      <c r="E1" s="4"/>
      <c r="F1" s="4"/>
    </row>
    <row r="2" spans="1:8" ht="12" customHeight="1">
      <c r="A2" s="4" t="s">
        <v>44</v>
      </c>
      <c r="B2" s="4"/>
      <c r="C2" s="4"/>
      <c r="D2" s="4"/>
      <c r="E2" s="4"/>
      <c r="F2" s="4"/>
    </row>
    <row r="3" spans="1:8" ht="3.75" customHeight="1" thickBot="1">
      <c r="A3" s="3"/>
      <c r="B3" s="3"/>
      <c r="C3" s="3"/>
      <c r="D3" s="3"/>
      <c r="E3" s="3"/>
      <c r="F3" s="3"/>
    </row>
    <row r="4" spans="1:8" ht="12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2" customHeight="1" thickBot="1">
      <c r="A5" s="10" t="s">
        <v>3</v>
      </c>
      <c r="B5" s="11" t="s">
        <v>4</v>
      </c>
      <c r="C5" s="12" t="s">
        <v>5</v>
      </c>
      <c r="D5" s="13" t="s">
        <v>45</v>
      </c>
      <c r="E5" s="14"/>
      <c r="F5" s="15"/>
    </row>
    <row r="6" spans="1:8" ht="12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</row>
    <row r="7" spans="1:8" ht="12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</row>
    <row r="8" spans="1:8" ht="12" customHeight="1" thickBot="1">
      <c r="A8" s="19" t="s">
        <v>23</v>
      </c>
      <c r="B8" s="20"/>
      <c r="C8" s="20"/>
      <c r="D8" s="20"/>
      <c r="E8" s="20"/>
      <c r="F8" s="21"/>
    </row>
    <row r="9" spans="1:8" ht="24" customHeight="1" thickBot="1">
      <c r="A9" s="10" t="s">
        <v>39</v>
      </c>
      <c r="B9" s="11" t="s">
        <v>48</v>
      </c>
      <c r="C9" s="12" t="s">
        <v>10</v>
      </c>
      <c r="D9" s="22">
        <v>9118.85</v>
      </c>
      <c r="E9" s="23"/>
      <c r="F9" s="24"/>
    </row>
    <row r="10" spans="1:8" ht="12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2" customHeight="1" thickBot="1">
      <c r="A11" s="10"/>
      <c r="B11" s="11" t="s">
        <v>31</v>
      </c>
      <c r="C11" s="12" t="s">
        <v>10</v>
      </c>
      <c r="D11" s="22">
        <v>9118.85</v>
      </c>
      <c r="E11" s="23"/>
      <c r="F11" s="24"/>
    </row>
    <row r="12" spans="1:8" ht="24" customHeight="1" thickBot="1">
      <c r="A12" s="25" t="s">
        <v>40</v>
      </c>
      <c r="B12" s="26" t="s">
        <v>25</v>
      </c>
      <c r="C12" s="27" t="s">
        <v>10</v>
      </c>
      <c r="D12" s="22">
        <v>76932.710000000006</v>
      </c>
      <c r="E12" s="23"/>
      <c r="F12" s="24"/>
    </row>
    <row r="13" spans="1:8" ht="12" customHeight="1" thickBot="1">
      <c r="A13" s="25"/>
      <c r="B13" s="26" t="s">
        <v>26</v>
      </c>
      <c r="C13" s="27" t="s">
        <v>10</v>
      </c>
      <c r="D13" s="22">
        <f>D12*F32/D28</f>
        <v>60786.779850550825</v>
      </c>
      <c r="E13" s="23"/>
      <c r="F13" s="24"/>
    </row>
    <row r="14" spans="1:8" ht="12" customHeight="1" thickBot="1">
      <c r="A14" s="25"/>
      <c r="B14" s="26" t="s">
        <v>27</v>
      </c>
      <c r="C14" s="27" t="s">
        <v>10</v>
      </c>
      <c r="D14" s="22">
        <f>D12*F49/D28</f>
        <v>6615.4033988637739</v>
      </c>
      <c r="E14" s="23"/>
      <c r="F14" s="24"/>
      <c r="H14" s="2"/>
    </row>
    <row r="15" spans="1:8" ht="12" customHeight="1" thickBot="1">
      <c r="A15" s="25"/>
      <c r="B15" s="26" t="s">
        <v>28</v>
      </c>
      <c r="C15" s="27" t="s">
        <v>10</v>
      </c>
      <c r="D15" s="22">
        <f>D12*F31/D28</f>
        <v>9530.5267505854099</v>
      </c>
      <c r="E15" s="23"/>
      <c r="F15" s="24"/>
    </row>
    <row r="16" spans="1:8" ht="12" customHeight="1" thickBot="1">
      <c r="A16" s="16" t="s">
        <v>11</v>
      </c>
      <c r="B16" s="17" t="s">
        <v>19</v>
      </c>
      <c r="C16" s="18" t="s">
        <v>10</v>
      </c>
      <c r="D16" s="22">
        <v>66541.48</v>
      </c>
      <c r="E16" s="23"/>
      <c r="F16" s="24"/>
    </row>
    <row r="17" spans="1:7" ht="12" customHeight="1" thickBot="1">
      <c r="A17" s="28"/>
      <c r="B17" s="29" t="s">
        <v>29</v>
      </c>
      <c r="C17" s="30" t="s">
        <v>10</v>
      </c>
      <c r="D17" s="22">
        <v>66541.48</v>
      </c>
      <c r="E17" s="23"/>
      <c r="F17" s="24"/>
    </row>
    <row r="18" spans="1:7" ht="12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2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2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2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2" customHeight="1" thickBot="1">
      <c r="A22" s="10" t="s">
        <v>12</v>
      </c>
      <c r="B22" s="11" t="s">
        <v>16</v>
      </c>
      <c r="C22" s="12" t="s">
        <v>10</v>
      </c>
      <c r="D22" s="34">
        <v>66541.48</v>
      </c>
      <c r="E22" s="35"/>
      <c r="F22" s="36"/>
    </row>
    <row r="23" spans="1:7" ht="24" customHeight="1" thickBot="1">
      <c r="A23" s="10" t="s">
        <v>41</v>
      </c>
      <c r="B23" s="11" t="s">
        <v>49</v>
      </c>
      <c r="C23" s="12" t="s">
        <v>10</v>
      </c>
      <c r="D23" s="22">
        <f>D9+D12-D16</f>
        <v>19510.080000000016</v>
      </c>
      <c r="E23" s="23"/>
      <c r="F23" s="24"/>
    </row>
    <row r="24" spans="1:7" ht="12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2" customHeight="1" thickBot="1">
      <c r="A25" s="10"/>
      <c r="B25" s="11" t="s">
        <v>31</v>
      </c>
      <c r="C25" s="12" t="s">
        <v>10</v>
      </c>
      <c r="D25" s="22">
        <v>19510.080000000002</v>
      </c>
      <c r="E25" s="23"/>
      <c r="F25" s="24"/>
    </row>
    <row r="26" spans="1:7" ht="12" customHeight="1" thickBot="1">
      <c r="A26" s="19" t="s">
        <v>21</v>
      </c>
      <c r="B26" s="20"/>
      <c r="C26" s="20"/>
      <c r="D26" s="20"/>
      <c r="E26" s="20"/>
      <c r="F26" s="21"/>
    </row>
    <row r="27" spans="1:7" ht="12" customHeight="1" thickBot="1">
      <c r="A27" s="37" t="s">
        <v>42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2" customHeight="1" thickBot="1">
      <c r="A28" s="43" t="s">
        <v>43</v>
      </c>
      <c r="B28" s="44" t="s">
        <v>18</v>
      </c>
      <c r="C28" s="45" t="s">
        <v>10</v>
      </c>
      <c r="D28" s="46">
        <v>80618.440806328494</v>
      </c>
      <c r="E28" s="47"/>
      <c r="F28" s="48"/>
    </row>
    <row r="29" spans="1:7" ht="12" customHeight="1" thickBot="1">
      <c r="A29" s="19" t="s">
        <v>38</v>
      </c>
      <c r="B29" s="20"/>
      <c r="C29" s="20"/>
      <c r="D29" s="20"/>
      <c r="E29" s="20"/>
      <c r="F29" s="21"/>
      <c r="G29" t="s">
        <v>37</v>
      </c>
    </row>
    <row r="30" spans="1:7" ht="12" customHeight="1">
      <c r="A30" s="49" t="s">
        <v>33</v>
      </c>
      <c r="B30" s="50" t="s">
        <v>34</v>
      </c>
      <c r="C30" s="50" t="s">
        <v>35</v>
      </c>
      <c r="D30" s="51" t="s">
        <v>96</v>
      </c>
      <c r="E30" s="51" t="s">
        <v>95</v>
      </c>
      <c r="F30" s="52" t="s">
        <v>36</v>
      </c>
    </row>
    <row r="31" spans="1:7" ht="12" customHeight="1">
      <c r="A31" s="90" t="s">
        <v>54</v>
      </c>
      <c r="B31" s="53" t="s">
        <v>55</v>
      </c>
      <c r="C31" s="54" t="s">
        <v>90</v>
      </c>
      <c r="D31" s="55">
        <v>378.3</v>
      </c>
      <c r="E31" s="55">
        <v>12</v>
      </c>
      <c r="F31" s="91">
        <f>PRODUCT([1]Работы!E3:F3,2.2)</f>
        <v>9987.1200000000008</v>
      </c>
    </row>
    <row r="32" spans="1:7" ht="12" customHeight="1">
      <c r="A32" s="90" t="s">
        <v>56</v>
      </c>
      <c r="B32" s="56" t="s">
        <v>57</v>
      </c>
      <c r="C32" s="57"/>
      <c r="D32" s="57"/>
      <c r="E32" s="57"/>
      <c r="F32" s="92">
        <f>SUM(F33:F48)</f>
        <v>63698.983347771748</v>
      </c>
    </row>
    <row r="33" spans="1:6" ht="12" customHeight="1">
      <c r="A33" s="93">
        <v>1</v>
      </c>
      <c r="B33" s="58" t="s">
        <v>58</v>
      </c>
      <c r="C33" s="54" t="s">
        <v>91</v>
      </c>
      <c r="D33" s="55">
        <v>378.3</v>
      </c>
      <c r="E33" s="55">
        <v>12</v>
      </c>
      <c r="F33" s="94">
        <f>PRODUCT([1]Работы!E5:F5,2.79)</f>
        <v>12665.484</v>
      </c>
    </row>
    <row r="34" spans="1:6" ht="12" customHeight="1">
      <c r="A34" s="95">
        <v>2</v>
      </c>
      <c r="B34" s="59" t="s">
        <v>59</v>
      </c>
      <c r="C34" s="55" t="s">
        <v>60</v>
      </c>
      <c r="D34" s="55">
        <v>10</v>
      </c>
      <c r="E34" s="55">
        <v>1</v>
      </c>
      <c r="F34" s="96">
        <f>SUM([1]Работы!G6,[1]Работы!H6,[1]Работы!I6,[1]Работы!K6,[1]Работы!L6)</f>
        <v>3209.922553156</v>
      </c>
    </row>
    <row r="35" spans="1:6" ht="12" customHeight="1">
      <c r="A35" s="97">
        <v>3</v>
      </c>
      <c r="B35" s="61" t="s">
        <v>61</v>
      </c>
      <c r="C35" s="60" t="s">
        <v>62</v>
      </c>
      <c r="D35" s="60">
        <v>0.02</v>
      </c>
      <c r="E35" s="60">
        <v>1</v>
      </c>
      <c r="F35" s="98">
        <f>SUM([1]Работы!G7,[1]Работы!H7,[1]Работы!I7,[1]Работы!K7,[1]Работы!L7)</f>
        <v>2968.1493810525367</v>
      </c>
    </row>
    <row r="36" spans="1:6" ht="12" customHeight="1">
      <c r="A36" s="93">
        <v>4</v>
      </c>
      <c r="B36" s="59" t="s">
        <v>63</v>
      </c>
      <c r="C36" s="55" t="s">
        <v>64</v>
      </c>
      <c r="D36" s="55">
        <v>1</v>
      </c>
      <c r="E36" s="55">
        <v>1</v>
      </c>
      <c r="F36" s="96">
        <f>SUM([1]Работы!G8,[1]Работы!H8,[1]Работы!I8,[1]Работы!K8,[1]Работы!L8)</f>
        <v>1346.2170321600001</v>
      </c>
    </row>
    <row r="37" spans="1:6" ht="24" customHeight="1">
      <c r="A37" s="93">
        <v>5</v>
      </c>
      <c r="B37" s="59" t="s">
        <v>65</v>
      </c>
      <c r="C37" s="55" t="s">
        <v>66</v>
      </c>
      <c r="D37" s="62">
        <v>0.3</v>
      </c>
      <c r="E37" s="55">
        <v>2</v>
      </c>
      <c r="F37" s="96">
        <f>SUM([1]Работы!G9,[1]Работы!H9,[1]Работы!I9,[1]Работы!K9,[1]Работы!L9)</f>
        <v>78.753696381360001</v>
      </c>
    </row>
    <row r="38" spans="1:6" ht="24" customHeight="1">
      <c r="A38" s="95">
        <v>6</v>
      </c>
      <c r="B38" s="59" t="s">
        <v>67</v>
      </c>
      <c r="C38" s="55" t="s">
        <v>66</v>
      </c>
      <c r="D38" s="62">
        <v>0.3</v>
      </c>
      <c r="E38" s="55">
        <v>2</v>
      </c>
      <c r="F38" s="96">
        <f>SUM([1]Работы!G10,[1]Работы!H10,[1]Работы!I10,[1]Работы!K10,[1]Работы!L10)</f>
        <v>628.01024550264003</v>
      </c>
    </row>
    <row r="39" spans="1:6" ht="12" customHeight="1">
      <c r="A39" s="93">
        <v>7</v>
      </c>
      <c r="B39" s="59" t="s">
        <v>68</v>
      </c>
      <c r="C39" s="55" t="s">
        <v>66</v>
      </c>
      <c r="D39" s="62">
        <v>0.3</v>
      </c>
      <c r="E39" s="55">
        <v>2</v>
      </c>
      <c r="F39" s="96">
        <f>SUM([1]Работы!G11,[1]Работы!H11,[1]Работы!I11,[1]Работы!K11,[1]Работы!L11)</f>
        <v>910.94753692799998</v>
      </c>
    </row>
    <row r="40" spans="1:6" ht="12" customHeight="1">
      <c r="A40" s="93">
        <v>8</v>
      </c>
      <c r="B40" s="59" t="s">
        <v>69</v>
      </c>
      <c r="C40" s="55" t="s">
        <v>70</v>
      </c>
      <c r="D40" s="55">
        <v>0.1</v>
      </c>
      <c r="E40" s="55">
        <v>2</v>
      </c>
      <c r="F40" s="96">
        <f>SUM([1]Работы!G12,[1]Работы!H12,[1]Работы!I12,[1]Работы!K12,[1]Работы!L12)</f>
        <v>567.61344640000004</v>
      </c>
    </row>
    <row r="41" spans="1:6" ht="24" customHeight="1">
      <c r="A41" s="95">
        <v>9</v>
      </c>
      <c r="B41" s="59" t="s">
        <v>71</v>
      </c>
      <c r="C41" s="55" t="s">
        <v>72</v>
      </c>
      <c r="D41" s="55">
        <v>0.3</v>
      </c>
      <c r="E41" s="55">
        <v>2</v>
      </c>
      <c r="F41" s="96">
        <f>SUM([1]Работы!G13,[1]Работы!H13,[1]Работы!I13,[1]Работы!K13,[1]Работы!L13)</f>
        <v>848.11673026079995</v>
      </c>
    </row>
    <row r="42" spans="1:6" ht="24" customHeight="1">
      <c r="A42" s="93">
        <v>10</v>
      </c>
      <c r="B42" s="59" t="s">
        <v>73</v>
      </c>
      <c r="C42" s="55" t="s">
        <v>72</v>
      </c>
      <c r="D42" s="55">
        <v>0.3</v>
      </c>
      <c r="E42" s="55">
        <v>3</v>
      </c>
      <c r="F42" s="96">
        <f>SUM([1]Работы!G14,[1]Работы!H14,[1]Работы!I14,[1]Работы!K14,[1]Работы!L14)</f>
        <v>1272.1750953912001</v>
      </c>
    </row>
    <row r="43" spans="1:6" ht="24" customHeight="1">
      <c r="A43" s="93">
        <v>11</v>
      </c>
      <c r="B43" s="59" t="s">
        <v>74</v>
      </c>
      <c r="C43" s="55" t="s">
        <v>75</v>
      </c>
      <c r="D43" s="55">
        <v>0.02</v>
      </c>
      <c r="E43" s="55">
        <v>2</v>
      </c>
      <c r="F43" s="96">
        <f>SUM([1]Работы!G15,[1]Работы!H15,[1]Работы!I15,[1]Работы!K15,[1]Работы!L15)</f>
        <v>136.64213053920002</v>
      </c>
    </row>
    <row r="44" spans="1:6" ht="12" customHeight="1">
      <c r="A44" s="95">
        <v>12</v>
      </c>
      <c r="B44" s="59" t="s">
        <v>76</v>
      </c>
      <c r="C44" s="54" t="s">
        <v>92</v>
      </c>
      <c r="D44" s="55">
        <v>378.3</v>
      </c>
      <c r="E44" s="55">
        <v>247</v>
      </c>
      <c r="F44" s="96">
        <f>3.15*[1]Работы!E16*12</f>
        <v>14299.74</v>
      </c>
    </row>
    <row r="45" spans="1:6" ht="12" customHeight="1">
      <c r="A45" s="93">
        <v>13</v>
      </c>
      <c r="B45" s="59" t="s">
        <v>77</v>
      </c>
      <c r="C45" s="54" t="s">
        <v>93</v>
      </c>
      <c r="D45" s="55">
        <v>378.3</v>
      </c>
      <c r="E45" s="55">
        <v>365</v>
      </c>
      <c r="F45" s="96">
        <f>1.95*[1]Работы!E17/30*[1]Работы!F17</f>
        <v>8975.1674999999996</v>
      </c>
    </row>
    <row r="46" spans="1:6" ht="12" customHeight="1">
      <c r="A46" s="99">
        <v>14</v>
      </c>
      <c r="B46" s="59" t="s">
        <v>78</v>
      </c>
      <c r="C46" s="54" t="s">
        <v>94</v>
      </c>
      <c r="D46" s="55">
        <v>378.3</v>
      </c>
      <c r="E46" s="55">
        <v>48</v>
      </c>
      <c r="F46" s="98">
        <f>PRODUCT([1]Работы!E18,1.64,12)</f>
        <v>7444.9440000000004</v>
      </c>
    </row>
    <row r="47" spans="1:6" ht="12" customHeight="1">
      <c r="A47" s="93">
        <v>15</v>
      </c>
      <c r="B47" s="63" t="s">
        <v>79</v>
      </c>
      <c r="C47" s="64"/>
      <c r="D47" s="55">
        <v>378.3</v>
      </c>
      <c r="E47" s="64"/>
      <c r="F47" s="100">
        <v>4161.3</v>
      </c>
    </row>
    <row r="48" spans="1:6" ht="12" customHeight="1">
      <c r="A48" s="95">
        <v>16</v>
      </c>
      <c r="B48" s="59" t="s">
        <v>80</v>
      </c>
      <c r="C48" s="55"/>
      <c r="D48" s="55"/>
      <c r="E48" s="55"/>
      <c r="F48" s="98">
        <v>4185.8</v>
      </c>
    </row>
    <row r="49" spans="1:6" ht="12" customHeight="1">
      <c r="A49" s="101" t="s">
        <v>81</v>
      </c>
      <c r="B49" s="65" t="s">
        <v>82</v>
      </c>
      <c r="C49" s="66"/>
      <c r="D49" s="66"/>
      <c r="E49" s="66"/>
      <c r="F49" s="102">
        <f>SUM(F50:F52)</f>
        <v>6932.337458556749</v>
      </c>
    </row>
    <row r="50" spans="1:6" ht="12" customHeight="1">
      <c r="A50" s="103">
        <v>1</v>
      </c>
      <c r="B50" s="61" t="s">
        <v>83</v>
      </c>
      <c r="C50" s="60" t="s">
        <v>84</v>
      </c>
      <c r="D50" s="60">
        <v>5.0000000000000001E-3</v>
      </c>
      <c r="E50" s="60">
        <v>10</v>
      </c>
      <c r="F50" s="98">
        <f>SUM([1]Работы!G22,[1]Работы!H22,[1]Работы!I22,[1]Работы!K22,[1]Работы!L22)</f>
        <v>4798.3634744282999</v>
      </c>
    </row>
    <row r="51" spans="1:6" ht="12" customHeight="1">
      <c r="A51" s="99">
        <v>2</v>
      </c>
      <c r="B51" s="61" t="s">
        <v>85</v>
      </c>
      <c r="C51" s="60" t="s">
        <v>86</v>
      </c>
      <c r="D51" s="60">
        <v>0.03</v>
      </c>
      <c r="E51" s="60">
        <v>1</v>
      </c>
      <c r="F51" s="98">
        <f>SUM([1]Работы!G23,[1]Работы!H23,[1]Работы!I23,[1]Работы!K23,[1]Работы!L23)</f>
        <v>1454.5526576658899</v>
      </c>
    </row>
    <row r="52" spans="1:6" ht="12" customHeight="1">
      <c r="A52" s="103">
        <v>3</v>
      </c>
      <c r="B52" s="61" t="s">
        <v>87</v>
      </c>
      <c r="C52" s="60" t="s">
        <v>88</v>
      </c>
      <c r="D52" s="60">
        <v>0.01</v>
      </c>
      <c r="E52" s="60">
        <v>3</v>
      </c>
      <c r="F52" s="98">
        <f>SUM([1]Работы!G24,[1]Работы!H24,[1]Работы!I24,[1]Работы!K24,[1]Работы!L24)</f>
        <v>679.42132646256005</v>
      </c>
    </row>
    <row r="53" spans="1:6" ht="12" customHeight="1" thickBot="1">
      <c r="A53" s="104" t="s">
        <v>89</v>
      </c>
      <c r="B53" s="67"/>
      <c r="C53" s="67"/>
      <c r="D53" s="67"/>
      <c r="E53" s="67"/>
      <c r="F53" s="105">
        <f>SUM(F31,F32,F49)</f>
        <v>80618.440806328494</v>
      </c>
    </row>
    <row r="54" spans="1:6" ht="12" customHeight="1" thickBot="1">
      <c r="A54" s="68" t="s">
        <v>50</v>
      </c>
      <c r="B54" s="69"/>
      <c r="C54" s="69"/>
      <c r="D54" s="69"/>
      <c r="E54" s="69"/>
      <c r="F54" s="70"/>
    </row>
    <row r="55" spans="1:6" ht="12" customHeight="1">
      <c r="A55" s="71" t="s">
        <v>3</v>
      </c>
      <c r="B55" s="72" t="s">
        <v>97</v>
      </c>
      <c r="C55" s="73" t="s">
        <v>51</v>
      </c>
      <c r="D55" s="74">
        <v>14</v>
      </c>
      <c r="E55" s="75"/>
      <c r="F55" s="76"/>
    </row>
    <row r="56" spans="1:6" ht="12" customHeight="1">
      <c r="A56" s="77" t="s">
        <v>6</v>
      </c>
      <c r="B56" s="78" t="s">
        <v>52</v>
      </c>
      <c r="C56" s="79" t="s">
        <v>51</v>
      </c>
      <c r="D56" s="80">
        <v>1</v>
      </c>
      <c r="E56" s="81"/>
      <c r="F56" s="82"/>
    </row>
    <row r="57" spans="1:6" ht="24" customHeight="1" thickBot="1">
      <c r="A57" s="83" t="s">
        <v>8</v>
      </c>
      <c r="B57" s="84" t="s">
        <v>53</v>
      </c>
      <c r="C57" s="85" t="s">
        <v>10</v>
      </c>
      <c r="D57" s="86">
        <v>882.4</v>
      </c>
      <c r="E57" s="87"/>
      <c r="F57" s="88"/>
    </row>
    <row r="58" spans="1:6" ht="5.25" customHeight="1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89" t="s">
        <v>20</v>
      </c>
      <c r="E59" s="89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4:F54"/>
    <mergeCell ref="D55:F55"/>
    <mergeCell ref="D56:F56"/>
    <mergeCell ref="D57:F57"/>
    <mergeCell ref="D59:E59"/>
  </mergeCells>
  <pageMargins left="0.19685039370078741" right="0.19685039370078741" top="0.27559055118110237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Ленина 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2019-03-25T04:53:37Z</dcterms:modified>
</cp:coreProperties>
</file>