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Февральская 18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4"/>
  <c r="F32" s="1"/>
  <c r="F35"/>
  <c r="F36"/>
  <c r="F37"/>
  <c r="F38"/>
  <c r="F39"/>
  <c r="F40"/>
  <c r="F41"/>
  <c r="F42"/>
  <c r="F43"/>
  <c r="F44"/>
  <c r="F45"/>
  <c r="F46"/>
  <c r="F47"/>
  <c r="F51"/>
  <c r="F52"/>
  <c r="F50" s="1"/>
  <c r="F53"/>
  <c r="F54"/>
  <c r="F55"/>
  <c r="D23"/>
  <c r="F56" l="1"/>
</calcChain>
</file>

<file path=xl/sharedStrings.xml><?xml version="1.0" encoding="utf-8"?>
<sst xmlns="http://schemas.openxmlformats.org/spreadsheetml/2006/main" count="135" uniqueCount="105">
  <si>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</si>
  <si>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</si>
  <si>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</si>
  <si>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</si>
  <si>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</si>
  <si>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</si>
  <si>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</si>
  <si>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</si>
  <si>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</si>
  <si>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</si>
  <si>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</si>
  <si>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</si>
  <si>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</si>
  <si>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</si>
  <si>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</si>
  <si>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</si>
  <si>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</si>
  <si>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</si>
  <si>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</si>
  <si>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</si>
  <si>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</si>
  <si>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</si>
  <si>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</si>
  <si>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</si>
  <si>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</si>
  <si>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</si>
  <si>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</si>
  <si>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</si>
  <si>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</si>
  <si>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</si>
  <si>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</si>
  <si>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</si>
  <si>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</si>
  <si>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</si>
  <si>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</si>
  <si>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</si>
  <si>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</si>
  <si>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</si>
  <si>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</si>
  <si>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</si>
  <si>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</si>
  <si>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</si>
  <si>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</si>
  <si>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</si>
  <si>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15 марта 2019 года</t>
  </si>
  <si>
    <t>31 декабря 2018 года</t>
  </si>
  <si>
    <t>01 января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</si>
  <si>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</si>
  <si>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</si>
  <si>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</si>
  <si>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</si>
  <si>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</si>
  <si>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</si>
  <si>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Переходящие остатки денежных средств (на конец периода 31.12.2018г.)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</si>
  <si>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</si>
  <si>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</si>
  <si>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</si>
  <si>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</si>
  <si>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</si>
  <si>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</si>
  <si>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</si>
  <si>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</si>
  <si>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</si>
  <si>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</si>
  <si>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</si>
  <si>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</si>
  <si>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</si>
  <si>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</si>
  <si>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</si>
  <si>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</si>
  <si>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</si>
  <si>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</si>
  <si>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</si>
  <si>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</si>
  <si>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</si>
  <si>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</si>
  <si>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</si>
  <si>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</si>
  <si>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</si>
  <si>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</si>
  <si>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</si>
  <si>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</si>
  <si>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</si>
  <si>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</si>
  <si>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</si>
  <si>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</si>
  <si>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</si>
  <si>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</si>
  <si>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</si>
  <si>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</si>
  <si>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Ремонт кровли</t>
  </si>
  <si>
    <t xml:space="preserve">100 м2 </t>
  </si>
  <si>
    <t>Восстановление (ремонт) цоколя и отмостки</t>
  </si>
  <si>
    <t>100 м2 отмостки</t>
  </si>
  <si>
    <t>Смена стекол на штапиках без замазки</t>
  </si>
  <si>
    <t>100 м фальца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</si>
  <si>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</si>
  <si>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</si>
  <si>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</si>
  <si>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</si>
  <si>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</si>
  <si>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</si>
  <si>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</si>
  <si>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</si>
  <si>
    <t>Отчет об исполнении управляющей организацией договора управления Февральская д. 18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</si>
</sst>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center" wrapText="1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left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8" fillId="0" borderId="30" xfId="0" applyFont="1" applyFill="1" applyBorder="1" applyAlignment="1" applyProtection="1">
      <alignment vertical="center" wrapText="1"/>
    </xf>
    <xf numFmtId="0" fontId="8" fillId="0" borderId="31" xfId="0" applyFont="1" applyFill="1" applyBorder="1" applyAlignment="1" applyProtection="1">
      <alignment vertical="center" wrapText="1"/>
    </xf>
    <xf numFmtId="0" fontId="7" fillId="0" borderId="32" xfId="0" applyFont="1" applyFill="1" applyBorder="1" applyAlignment="1" applyProtection="1">
      <alignment horizontal="left" vertical="center" wrapText="1"/>
    </xf>
    <xf numFmtId="0" fontId="7" fillId="0" borderId="32" xfId="0" applyFont="1" applyFill="1" applyBorder="1" applyAlignment="1" applyProtection="1">
      <alignment horizontal="center" vertical="center" wrapText="1"/>
    </xf>
    <xf numFmtId="0" fontId="8" fillId="0" borderId="22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2" fontId="5" fillId="0" borderId="27" xfId="0" applyNumberFormat="1" applyFont="1" applyBorder="1" applyAlignment="1">
      <alignment horizontal="center"/>
    </xf>
    <xf numFmtId="2" fontId="5" fillId="0" borderId="28" xfId="0" applyNumberFormat="1" applyFont="1" applyBorder="1" applyAlignment="1">
      <alignment horizontal="center"/>
    </xf>
    <xf numFmtId="2" fontId="5" fillId="0" borderId="29" xfId="0" applyNumberFormat="1" applyFont="1" applyBorder="1" applyAlignment="1">
      <alignment horizontal="center"/>
    </xf>
    <xf numFmtId="0" fontId="8" fillId="0" borderId="17" xfId="0" applyFont="1" applyFill="1" applyBorder="1" applyAlignment="1" applyProtection="1">
      <alignment horizontal="center" vertical="center" wrapText="1"/>
    </xf>
    <xf numFmtId="2" fontId="8" fillId="0" borderId="18" xfId="0" applyNumberFormat="1" applyFont="1" applyFill="1" applyBorder="1" applyAlignment="1" applyProtection="1">
      <alignment horizontal="right" vertical="center" wrapText="1"/>
    </xf>
    <xf numFmtId="4" fontId="8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10" fillId="0" borderId="33" xfId="0" applyFont="1" applyFill="1" applyBorder="1" applyAlignment="1" applyProtection="1">
      <alignment horizontal="center" vertical="center"/>
    </xf>
    <xf numFmtId="0" fontId="7" fillId="0" borderId="33" xfId="0" applyFont="1" applyFill="1" applyBorder="1" applyAlignment="1" applyProtection="1">
      <alignment horizontal="center" vertical="center"/>
    </xf>
    <xf numFmtId="4" fontId="10" fillId="0" borderId="34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7" fillId="0" borderId="9" xfId="0" applyNumberFormat="1" applyFont="1" applyFill="1" applyBorder="1" applyProtection="1"/>
    <xf numFmtId="0" fontId="8" fillId="0" borderId="35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0;&#1077;&#1074;&#1088;&#1072;&#1083;&#1100;&#1089;&#1082;&#1072;&#1103;%201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635</v>
          </cell>
          <cell r="F3">
            <v>12</v>
          </cell>
        </row>
        <row r="5">
          <cell r="E5">
            <v>635</v>
          </cell>
          <cell r="F5">
            <v>12</v>
          </cell>
        </row>
        <row r="6">
          <cell r="G6">
            <v>2656.5780599999998</v>
          </cell>
          <cell r="H6">
            <v>178.904</v>
          </cell>
          <cell r="I6">
            <v>0</v>
          </cell>
          <cell r="K6">
            <v>3262.4903839248</v>
          </cell>
          <cell r="L6">
            <v>321.87266238719997</v>
          </cell>
        </row>
        <row r="7">
          <cell r="G7">
            <v>1201.6042200000002</v>
          </cell>
          <cell r="H7">
            <v>141.64826821560001</v>
          </cell>
          <cell r="I7">
            <v>0</v>
          </cell>
          <cell r="K7">
            <v>1475.6661104976001</v>
          </cell>
          <cell r="L7">
            <v>149.230782339336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434.82833100000005</v>
          </cell>
          <cell r="H9">
            <v>134.78968155000001</v>
          </cell>
          <cell r="I9">
            <v>0</v>
          </cell>
          <cell r="K9">
            <v>534.00397673448003</v>
          </cell>
          <cell r="L9">
            <v>59.01447501972001</v>
          </cell>
        </row>
        <row r="10">
          <cell r="G10">
            <v>67.161603600000007</v>
          </cell>
          <cell r="H10">
            <v>0</v>
          </cell>
          <cell r="I10">
            <v>0</v>
          </cell>
          <cell r="K10">
            <v>82.479822149087994</v>
          </cell>
          <cell r="L10">
            <v>7.8659670136319999</v>
          </cell>
        </row>
        <row r="11">
          <cell r="G11">
            <v>535.57073639999999</v>
          </cell>
          <cell r="H11">
            <v>0</v>
          </cell>
          <cell r="I11">
            <v>0</v>
          </cell>
          <cell r="K11">
            <v>657.72370995811195</v>
          </cell>
          <cell r="L11">
            <v>62.726044647168003</v>
          </cell>
        </row>
        <row r="12">
          <cell r="G12">
            <v>484.06400000000008</v>
          </cell>
          <cell r="H12">
            <v>0</v>
          </cell>
          <cell r="I12">
            <v>0</v>
          </cell>
          <cell r="K12">
            <v>594.46931712000003</v>
          </cell>
          <cell r="L12">
            <v>56.693575680000009</v>
          </cell>
        </row>
        <row r="13">
          <cell r="G13">
            <v>723.27880800000003</v>
          </cell>
          <cell r="H13">
            <v>0</v>
          </cell>
          <cell r="I13">
            <v>0</v>
          </cell>
          <cell r="K13">
            <v>888.24423852864004</v>
          </cell>
          <cell r="L13">
            <v>84.71041399296</v>
          </cell>
        </row>
        <row r="14">
          <cell r="G14">
            <v>1084.918212</v>
          </cell>
          <cell r="H14">
            <v>0</v>
          </cell>
          <cell r="I14">
            <v>0</v>
          </cell>
          <cell r="K14">
            <v>1332.3663577929601</v>
          </cell>
          <cell r="L14">
            <v>127.06562098943999</v>
          </cell>
        </row>
        <row r="15">
          <cell r="G15">
            <v>116.52919200000001</v>
          </cell>
          <cell r="H15">
            <v>0</v>
          </cell>
          <cell r="I15">
            <v>0</v>
          </cell>
          <cell r="K15">
            <v>143.10717011136001</v>
          </cell>
          <cell r="L15">
            <v>13.647898967040001</v>
          </cell>
        </row>
        <row r="16">
          <cell r="G16">
            <v>388.43063999999998</v>
          </cell>
          <cell r="H16">
            <v>0</v>
          </cell>
          <cell r="I16">
            <v>0</v>
          </cell>
          <cell r="K16">
            <v>477.02390037120006</v>
          </cell>
          <cell r="L16">
            <v>45.492996556800001</v>
          </cell>
        </row>
        <row r="17">
          <cell r="E17">
            <v>626.9</v>
          </cell>
        </row>
        <row r="18">
          <cell r="E18">
            <v>626.9</v>
          </cell>
          <cell r="F18">
            <v>365</v>
          </cell>
        </row>
        <row r="19">
          <cell r="E19">
            <v>626.9</v>
          </cell>
        </row>
        <row r="23">
          <cell r="G23">
            <v>287.0154</v>
          </cell>
          <cell r="H23">
            <v>270.34356491099999</v>
          </cell>
          <cell r="I23">
            <v>0</v>
          </cell>
          <cell r="K23">
            <v>352.47787243200003</v>
          </cell>
          <cell r="L23">
            <v>49.835857542659994</v>
          </cell>
        </row>
        <row r="24">
          <cell r="G24">
            <v>307.72791000000001</v>
          </cell>
          <cell r="H24">
            <v>3500</v>
          </cell>
          <cell r="I24">
            <v>0</v>
          </cell>
          <cell r="K24">
            <v>377.91449171279999</v>
          </cell>
          <cell r="L24">
            <v>77.524252996589993</v>
          </cell>
        </row>
        <row r="25">
          <cell r="G25">
            <v>687.5856</v>
          </cell>
          <cell r="H25">
            <v>1433.088</v>
          </cell>
          <cell r="I25">
            <v>1200</v>
          </cell>
          <cell r="K25">
            <v>844.41012364800008</v>
          </cell>
          <cell r="L25">
            <v>166.51530547199999</v>
          </cell>
        </row>
        <row r="26">
          <cell r="G26">
            <v>1063.8535140000001</v>
          </cell>
          <cell r="H26">
            <v>6292.2722810000005</v>
          </cell>
          <cell r="I26">
            <v>0</v>
          </cell>
          <cell r="K26">
            <v>506.39</v>
          </cell>
          <cell r="L26">
            <v>251.07</v>
          </cell>
        </row>
        <row r="27">
          <cell r="G27">
            <v>63.189233999999999</v>
          </cell>
          <cell r="H27">
            <v>258.05520987808001</v>
          </cell>
          <cell r="I27">
            <v>0</v>
          </cell>
          <cell r="K27">
            <v>77.601434490719996</v>
          </cell>
          <cell r="L27">
            <v>22.884035678764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2"/>
  <sheetViews>
    <sheetView tabSelected="1" workbookViewId="0">
      <selection activeCell="H11" sqref="H11"/>
    </sheetView>
  </sheetViews>
  <sheetFormatPr defaultRowHeight="15"/>
  <cols>
    <col min="1" max="1" width="4.28515625" customWidth="1"/>
    <col min="2" max="2" width="41.42578125" customWidth="1"/>
    <col min="3" max="3" width="15.42578125" customWidth="1"/>
    <col min="4" max="4" width="10.710937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5" t="s">
        <v>20</v>
      </c>
      <c r="B1" s="5"/>
      <c r="C1" s="5"/>
      <c r="D1" s="5"/>
      <c r="E1" s="5"/>
      <c r="F1" s="5"/>
    </row>
    <row r="2" spans="1:8" ht="12" customHeight="1">
      <c r="A2" s="5" t="s">
        <v>104</v>
      </c>
      <c r="B2" s="5"/>
      <c r="C2" s="5"/>
      <c r="D2" s="5"/>
      <c r="E2" s="5"/>
      <c r="F2" s="5"/>
    </row>
    <row r="3" spans="1:8" ht="0.75" customHeight="1" thickBot="1">
      <c r="A3" s="3"/>
      <c r="B3" s="3"/>
      <c r="C3" s="3"/>
      <c r="D3" s="3"/>
      <c r="E3" s="3"/>
      <c r="F3" s="3"/>
    </row>
    <row r="4" spans="1:8" ht="12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2" customHeight="1" thickBot="1">
      <c r="A5" s="11" t="s">
        <v>3</v>
      </c>
      <c r="B5" s="12" t="s">
        <v>4</v>
      </c>
      <c r="C5" s="13" t="s">
        <v>5</v>
      </c>
      <c r="D5" s="14" t="s">
        <v>44</v>
      </c>
      <c r="E5" s="15"/>
      <c r="F5" s="16"/>
    </row>
    <row r="6" spans="1:8" ht="12" customHeight="1" thickBot="1">
      <c r="A6" s="17" t="s">
        <v>6</v>
      </c>
      <c r="B6" s="18" t="s">
        <v>7</v>
      </c>
      <c r="C6" s="19" t="s">
        <v>5</v>
      </c>
      <c r="D6" s="14" t="s">
        <v>46</v>
      </c>
      <c r="E6" s="15"/>
      <c r="F6" s="16"/>
    </row>
    <row r="7" spans="1:8" ht="12" customHeight="1" thickBot="1">
      <c r="A7" s="11" t="s">
        <v>8</v>
      </c>
      <c r="B7" s="12" t="s">
        <v>9</v>
      </c>
      <c r="C7" s="13" t="s">
        <v>5</v>
      </c>
      <c r="D7" s="14" t="s">
        <v>45</v>
      </c>
      <c r="E7" s="15"/>
      <c r="F7" s="16"/>
    </row>
    <row r="8" spans="1:8" ht="12" customHeight="1" thickBot="1">
      <c r="A8" s="20" t="s">
        <v>23</v>
      </c>
      <c r="B8" s="21"/>
      <c r="C8" s="21"/>
      <c r="D8" s="21"/>
      <c r="E8" s="21"/>
      <c r="F8" s="22"/>
    </row>
    <row r="9" spans="1:8" ht="24" customHeight="1" thickBot="1">
      <c r="A9" s="11" t="s">
        <v>39</v>
      </c>
      <c r="B9" s="12" t="s">
        <v>47</v>
      </c>
      <c r="C9" s="13" t="s">
        <v>10</v>
      </c>
      <c r="D9" s="23">
        <v>103489.32</v>
      </c>
      <c r="E9" s="24"/>
      <c r="F9" s="25"/>
    </row>
    <row r="10" spans="1:8" ht="12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2" customHeight="1" thickBot="1">
      <c r="A11" s="11"/>
      <c r="B11" s="12" t="s">
        <v>31</v>
      </c>
      <c r="C11" s="13" t="s">
        <v>10</v>
      </c>
      <c r="D11" s="23">
        <v>103489.32</v>
      </c>
      <c r="E11" s="24"/>
      <c r="F11" s="25"/>
    </row>
    <row r="12" spans="1:8" ht="24" customHeight="1" thickBot="1">
      <c r="A12" s="26" t="s">
        <v>40</v>
      </c>
      <c r="B12" s="27" t="s">
        <v>25</v>
      </c>
      <c r="C12" s="28" t="s">
        <v>10</v>
      </c>
      <c r="D12" s="23">
        <v>142618.32</v>
      </c>
      <c r="E12" s="24"/>
      <c r="F12" s="25"/>
    </row>
    <row r="13" spans="1:8" ht="12" customHeight="1" thickBot="1">
      <c r="A13" s="26"/>
      <c r="B13" s="27" t="s">
        <v>26</v>
      </c>
      <c r="C13" s="28" t="s">
        <v>10</v>
      </c>
      <c r="D13" s="23">
        <f>D12*F32/D28</f>
        <v>107772.67926075203</v>
      </c>
      <c r="E13" s="24"/>
      <c r="F13" s="25"/>
    </row>
    <row r="14" spans="1:8" ht="12" customHeight="1" thickBot="1">
      <c r="A14" s="26"/>
      <c r="B14" s="27" t="s">
        <v>27</v>
      </c>
      <c r="C14" s="28" t="s">
        <v>10</v>
      </c>
      <c r="D14" s="23">
        <f>D12*F50/D28</f>
        <v>18085.543107244175</v>
      </c>
      <c r="E14" s="24"/>
      <c r="F14" s="25"/>
      <c r="H14" s="2"/>
    </row>
    <row r="15" spans="1:8" ht="12" customHeight="1" thickBot="1">
      <c r="A15" s="26"/>
      <c r="B15" s="27" t="s">
        <v>28</v>
      </c>
      <c r="C15" s="28" t="s">
        <v>10</v>
      </c>
      <c r="D15" s="23">
        <f>D12*F31/D28</f>
        <v>16760.097632003806</v>
      </c>
      <c r="E15" s="24"/>
      <c r="F15" s="25"/>
    </row>
    <row r="16" spans="1:8" ht="12" customHeight="1" thickBot="1">
      <c r="A16" s="17" t="s">
        <v>11</v>
      </c>
      <c r="B16" s="18" t="s">
        <v>19</v>
      </c>
      <c r="C16" s="19" t="s">
        <v>10</v>
      </c>
      <c r="D16" s="23">
        <v>93771.26</v>
      </c>
      <c r="E16" s="24"/>
      <c r="F16" s="25"/>
    </row>
    <row r="17" spans="1:7" ht="12" customHeight="1" thickBot="1">
      <c r="A17" s="29"/>
      <c r="B17" s="30" t="s">
        <v>29</v>
      </c>
      <c r="C17" s="31" t="s">
        <v>10</v>
      </c>
      <c r="D17" s="23">
        <v>93771.26</v>
      </c>
      <c r="E17" s="24"/>
      <c r="F17" s="25"/>
    </row>
    <row r="18" spans="1:7" ht="12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2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2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2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2" customHeight="1" thickBot="1">
      <c r="A22" s="11" t="s">
        <v>12</v>
      </c>
      <c r="B22" s="12" t="s">
        <v>16</v>
      </c>
      <c r="C22" s="13" t="s">
        <v>10</v>
      </c>
      <c r="D22" s="35">
        <v>93771.26</v>
      </c>
      <c r="E22" s="36"/>
      <c r="F22" s="37"/>
    </row>
    <row r="23" spans="1:7" ht="24" customHeight="1" thickBot="1">
      <c r="A23" s="11" t="s">
        <v>41</v>
      </c>
      <c r="B23" s="12" t="s">
        <v>53</v>
      </c>
      <c r="C23" s="13" t="s">
        <v>10</v>
      </c>
      <c r="D23" s="23">
        <f>D9+D12-D16</f>
        <v>152336.38</v>
      </c>
      <c r="E23" s="24"/>
      <c r="F23" s="25"/>
    </row>
    <row r="24" spans="1:7" ht="12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2" customHeight="1" thickBot="1">
      <c r="A25" s="11"/>
      <c r="B25" s="12" t="s">
        <v>31</v>
      </c>
      <c r="C25" s="13" t="s">
        <v>10</v>
      </c>
      <c r="D25" s="23">
        <v>152336.38</v>
      </c>
      <c r="E25" s="24"/>
      <c r="F25" s="25"/>
    </row>
    <row r="26" spans="1:7" ht="12" customHeight="1" thickBot="1">
      <c r="A26" s="20" t="s">
        <v>21</v>
      </c>
      <c r="B26" s="21"/>
      <c r="C26" s="21"/>
      <c r="D26" s="21"/>
      <c r="E26" s="21"/>
      <c r="F26" s="22"/>
    </row>
    <row r="27" spans="1:7" ht="12" customHeight="1" thickBot="1">
      <c r="A27" s="38" t="s">
        <v>42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2" customHeight="1" thickBot="1">
      <c r="A28" s="44" t="s">
        <v>43</v>
      </c>
      <c r="B28" s="45" t="s">
        <v>18</v>
      </c>
      <c r="C28" s="46" t="s">
        <v>10</v>
      </c>
      <c r="D28" s="47">
        <v>142651.52679746973</v>
      </c>
      <c r="E28" s="48"/>
      <c r="F28" s="49"/>
    </row>
    <row r="29" spans="1:7" ht="12" customHeight="1" thickBot="1">
      <c r="A29" s="20" t="s">
        <v>38</v>
      </c>
      <c r="B29" s="21"/>
      <c r="C29" s="21"/>
      <c r="D29" s="21"/>
      <c r="E29" s="21"/>
      <c r="F29" s="22"/>
      <c r="G29" t="s">
        <v>37</v>
      </c>
    </row>
    <row r="30" spans="1:7" ht="12" customHeight="1">
      <c r="A30" s="50" t="s">
        <v>33</v>
      </c>
      <c r="B30" s="51" t="s">
        <v>34</v>
      </c>
      <c r="C30" s="51" t="s">
        <v>35</v>
      </c>
      <c r="D30" s="52" t="s">
        <v>102</v>
      </c>
      <c r="E30" s="52" t="s">
        <v>103</v>
      </c>
      <c r="F30" s="53" t="s">
        <v>36</v>
      </c>
    </row>
    <row r="31" spans="1:7" ht="12" customHeight="1">
      <c r="A31" s="91" t="s">
        <v>54</v>
      </c>
      <c r="B31" s="54" t="s">
        <v>55</v>
      </c>
      <c r="C31" s="55" t="s">
        <v>97</v>
      </c>
      <c r="D31" s="56">
        <v>635</v>
      </c>
      <c r="E31" s="56">
        <v>12</v>
      </c>
      <c r="F31" s="92">
        <f>PRODUCT([1]Работы!E3:F3,2.2)</f>
        <v>16764</v>
      </c>
    </row>
    <row r="32" spans="1:7" ht="12" customHeight="1">
      <c r="A32" s="91" t="s">
        <v>56</v>
      </c>
      <c r="B32" s="57" t="s">
        <v>57</v>
      </c>
      <c r="C32" s="58"/>
      <c r="D32" s="58"/>
      <c r="E32" s="58"/>
      <c r="F32" s="93">
        <f>SUM(F33:F49)</f>
        <v>107797.77270970713</v>
      </c>
    </row>
    <row r="33" spans="1:6" ht="12" customHeight="1">
      <c r="A33" s="94">
        <v>1</v>
      </c>
      <c r="B33" s="59" t="s">
        <v>58</v>
      </c>
      <c r="C33" s="55" t="s">
        <v>98</v>
      </c>
      <c r="D33" s="56">
        <v>635</v>
      </c>
      <c r="E33" s="56">
        <v>12</v>
      </c>
      <c r="F33" s="95">
        <f>PRODUCT([1]Работы!E5:F5,2.79)</f>
        <v>21259.8</v>
      </c>
    </row>
    <row r="34" spans="1:6" ht="12" customHeight="1">
      <c r="A34" s="96">
        <v>2</v>
      </c>
      <c r="B34" s="60" t="s">
        <v>59</v>
      </c>
      <c r="C34" s="56" t="s">
        <v>60</v>
      </c>
      <c r="D34" s="56">
        <v>20</v>
      </c>
      <c r="E34" s="56">
        <v>1</v>
      </c>
      <c r="F34" s="97">
        <f>SUM([1]Работы!G6,[1]Работы!H6,[1]Работы!I6,[1]Работы!K6,[1]Работы!L6)</f>
        <v>6419.8451063120001</v>
      </c>
    </row>
    <row r="35" spans="1:6" ht="12" customHeight="1">
      <c r="A35" s="94">
        <v>3</v>
      </c>
      <c r="B35" s="60" t="s">
        <v>61</v>
      </c>
      <c r="C35" s="56" t="s">
        <v>62</v>
      </c>
      <c r="D35" s="56">
        <v>0.02</v>
      </c>
      <c r="E35" s="56">
        <v>1</v>
      </c>
      <c r="F35" s="97">
        <f>SUM([1]Работы!G7,[1]Работы!H7,[1]Работы!I7,[1]Работы!K7,[1]Работы!L7)</f>
        <v>2968.1493810525367</v>
      </c>
    </row>
    <row r="36" spans="1:6" ht="12" customHeight="1">
      <c r="A36" s="96">
        <v>4</v>
      </c>
      <c r="B36" s="60" t="s">
        <v>63</v>
      </c>
      <c r="C36" s="56" t="s">
        <v>64</v>
      </c>
      <c r="D36" s="56">
        <v>1</v>
      </c>
      <c r="E36" s="56">
        <v>1</v>
      </c>
      <c r="F36" s="97">
        <f>SUM([1]Работы!G8,[1]Работы!H8,[1]Работы!I8,[1]Работы!K8,[1]Работы!L8)</f>
        <v>1346.2170321600001</v>
      </c>
    </row>
    <row r="37" spans="1:6" ht="12" customHeight="1">
      <c r="A37" s="94">
        <v>5</v>
      </c>
      <c r="B37" s="60" t="s">
        <v>65</v>
      </c>
      <c r="C37" s="56" t="s">
        <v>66</v>
      </c>
      <c r="D37" s="56">
        <v>0.1</v>
      </c>
      <c r="E37" s="56">
        <v>3</v>
      </c>
      <c r="F37" s="97">
        <f>SUM([1]Работы!G9,[1]Работы!H9,[1]Работы!I9,[1]Работы!K9,[1]Работы!L9)</f>
        <v>1162.6364643042002</v>
      </c>
    </row>
    <row r="38" spans="1:6" ht="24" customHeight="1">
      <c r="A38" s="96">
        <v>6</v>
      </c>
      <c r="B38" s="60" t="s">
        <v>67</v>
      </c>
      <c r="C38" s="56" t="s">
        <v>68</v>
      </c>
      <c r="D38" s="61">
        <v>0.6</v>
      </c>
      <c r="E38" s="56">
        <v>2</v>
      </c>
      <c r="F38" s="97">
        <f>SUM([1]Работы!G10,[1]Работы!H10,[1]Работы!I10,[1]Работы!K10,[1]Работы!L10)</f>
        <v>157.50739276272</v>
      </c>
    </row>
    <row r="39" spans="1:6" ht="24" customHeight="1">
      <c r="A39" s="94">
        <v>7</v>
      </c>
      <c r="B39" s="60" t="s">
        <v>69</v>
      </c>
      <c r="C39" s="56" t="s">
        <v>68</v>
      </c>
      <c r="D39" s="61">
        <v>0.6</v>
      </c>
      <c r="E39" s="56">
        <v>2</v>
      </c>
      <c r="F39" s="97">
        <f>SUM([1]Работы!G11,[1]Работы!H11,[1]Работы!I11,[1]Работы!K11,[1]Работы!L11)</f>
        <v>1256.0204910052801</v>
      </c>
    </row>
    <row r="40" spans="1:6" ht="12" customHeight="1">
      <c r="A40" s="96">
        <v>8</v>
      </c>
      <c r="B40" s="60" t="s">
        <v>70</v>
      </c>
      <c r="C40" s="56" t="s">
        <v>71</v>
      </c>
      <c r="D40" s="56">
        <v>0.2</v>
      </c>
      <c r="E40" s="56">
        <v>2</v>
      </c>
      <c r="F40" s="97">
        <f>SUM([1]Работы!G12,[1]Работы!H12,[1]Работы!I12,[1]Работы!K12,[1]Работы!L12)</f>
        <v>1135.2268928000001</v>
      </c>
    </row>
    <row r="41" spans="1:6" ht="24" customHeight="1">
      <c r="A41" s="94">
        <v>9</v>
      </c>
      <c r="B41" s="60" t="s">
        <v>72</v>
      </c>
      <c r="C41" s="56" t="s">
        <v>73</v>
      </c>
      <c r="D41" s="61">
        <v>0.6</v>
      </c>
      <c r="E41" s="56">
        <v>2</v>
      </c>
      <c r="F41" s="97">
        <f>SUM([1]Работы!G13,[1]Работы!H13,[1]Работы!I13,[1]Работы!K13,[1]Работы!L13)</f>
        <v>1696.2334605215999</v>
      </c>
    </row>
    <row r="42" spans="1:6" ht="24" customHeight="1">
      <c r="A42" s="96">
        <v>10</v>
      </c>
      <c r="B42" s="60" t="s">
        <v>74</v>
      </c>
      <c r="C42" s="56" t="s">
        <v>73</v>
      </c>
      <c r="D42" s="61">
        <v>0.6</v>
      </c>
      <c r="E42" s="56">
        <v>3</v>
      </c>
      <c r="F42" s="97">
        <f>SUM([1]Работы!G14,[1]Работы!H14,[1]Работы!I14,[1]Работы!K14,[1]Работы!L14)</f>
        <v>2544.3501907824002</v>
      </c>
    </row>
    <row r="43" spans="1:6" ht="24" customHeight="1">
      <c r="A43" s="94">
        <v>11</v>
      </c>
      <c r="B43" s="60" t="s">
        <v>75</v>
      </c>
      <c r="C43" s="56" t="s">
        <v>76</v>
      </c>
      <c r="D43" s="56">
        <v>0.04</v>
      </c>
      <c r="E43" s="56">
        <v>2</v>
      </c>
      <c r="F43" s="97">
        <f>SUM([1]Работы!G15,[1]Работы!H15,[1]Работы!I15,[1]Работы!K15,[1]Работы!L15)</f>
        <v>273.28426107840005</v>
      </c>
    </row>
    <row r="44" spans="1:6" ht="24" customHeight="1">
      <c r="A44" s="96">
        <v>12</v>
      </c>
      <c r="B44" s="60" t="s">
        <v>77</v>
      </c>
      <c r="C44" s="56" t="s">
        <v>78</v>
      </c>
      <c r="D44" s="56">
        <v>0.3</v>
      </c>
      <c r="E44" s="56">
        <v>2</v>
      </c>
      <c r="F44" s="97">
        <f>SUM([1]Работы!G16,[1]Работы!H16,[1]Работы!I16,[1]Работы!K16,[1]Работы!L16)</f>
        <v>910.94753692799998</v>
      </c>
    </row>
    <row r="45" spans="1:6" ht="12" customHeight="1">
      <c r="A45" s="94">
        <v>13</v>
      </c>
      <c r="B45" s="60" t="s">
        <v>79</v>
      </c>
      <c r="C45" s="55" t="s">
        <v>99</v>
      </c>
      <c r="D45" s="56">
        <v>626.9</v>
      </c>
      <c r="E45" s="56">
        <v>247</v>
      </c>
      <c r="F45" s="97">
        <f>3.15*[1]Работы!E17*12</f>
        <v>23696.82</v>
      </c>
    </row>
    <row r="46" spans="1:6" ht="12" customHeight="1">
      <c r="A46" s="96">
        <v>14</v>
      </c>
      <c r="B46" s="60" t="s">
        <v>80</v>
      </c>
      <c r="C46" s="55" t="s">
        <v>100</v>
      </c>
      <c r="D46" s="56">
        <v>626.9</v>
      </c>
      <c r="E46" s="56">
        <v>365</v>
      </c>
      <c r="F46" s="97">
        <f>1.95*[1]Работы!E18/30*[1]Работы!F18</f>
        <v>14873.202499999999</v>
      </c>
    </row>
    <row r="47" spans="1:6" ht="12" customHeight="1">
      <c r="A47" s="94">
        <v>15</v>
      </c>
      <c r="B47" s="60" t="s">
        <v>81</v>
      </c>
      <c r="C47" s="55" t="s">
        <v>101</v>
      </c>
      <c r="D47" s="56">
        <v>626.9</v>
      </c>
      <c r="E47" s="56">
        <v>40</v>
      </c>
      <c r="F47" s="97">
        <f>PRODUCT([1]Работы!E19,1.64,12)</f>
        <v>12337.392</v>
      </c>
    </row>
    <row r="48" spans="1:6" ht="12" customHeight="1">
      <c r="A48" s="96">
        <v>16</v>
      </c>
      <c r="B48" s="62" t="s">
        <v>82</v>
      </c>
      <c r="C48" s="63"/>
      <c r="D48" s="64">
        <v>626.9</v>
      </c>
      <c r="E48" s="63"/>
      <c r="F48" s="98">
        <v>10482</v>
      </c>
    </row>
    <row r="49" spans="1:6" ht="12" customHeight="1">
      <c r="A49" s="94">
        <v>17</v>
      </c>
      <c r="B49" s="60" t="s">
        <v>83</v>
      </c>
      <c r="C49" s="56"/>
      <c r="D49" s="56"/>
      <c r="E49" s="56"/>
      <c r="F49" s="97">
        <v>5278.14</v>
      </c>
    </row>
    <row r="50" spans="1:6" ht="12" customHeight="1">
      <c r="A50" s="99" t="s">
        <v>84</v>
      </c>
      <c r="B50" s="65" t="s">
        <v>85</v>
      </c>
      <c r="C50" s="66"/>
      <c r="D50" s="66"/>
      <c r="E50" s="66"/>
      <c r="F50" s="100">
        <f>SUM(F51:F55)</f>
        <v>18089.754087762612</v>
      </c>
    </row>
    <row r="51" spans="1:6" ht="12" customHeight="1">
      <c r="A51" s="101">
        <v>1</v>
      </c>
      <c r="B51" s="60" t="s">
        <v>86</v>
      </c>
      <c r="C51" s="56" t="s">
        <v>87</v>
      </c>
      <c r="D51" s="56">
        <v>5.0000000000000001E-3</v>
      </c>
      <c r="E51" s="56">
        <v>2</v>
      </c>
      <c r="F51" s="97">
        <f>SUM([1]Работы!G23,[1]Работы!H23,[1]Работы!I23,[1]Работы!K23,[1]Работы!L23)</f>
        <v>959.67269488565989</v>
      </c>
    </row>
    <row r="52" spans="1:6" ht="12" customHeight="1">
      <c r="A52" s="102">
        <v>2</v>
      </c>
      <c r="B52" s="60" t="s">
        <v>88</v>
      </c>
      <c r="C52" s="56" t="s">
        <v>89</v>
      </c>
      <c r="D52" s="56">
        <v>0.01</v>
      </c>
      <c r="E52" s="56">
        <v>3</v>
      </c>
      <c r="F52" s="103">
        <f>SUM([1]Работы!G24,[1]Работы!H24,[1]Работы!I24,[1]Работы!K24,[1]Работы!L24)</f>
        <v>4263.1666547093901</v>
      </c>
    </row>
    <row r="53" spans="1:6" ht="12" customHeight="1">
      <c r="A53" s="102">
        <v>3</v>
      </c>
      <c r="B53" s="60" t="s">
        <v>90</v>
      </c>
      <c r="C53" s="56" t="s">
        <v>91</v>
      </c>
      <c r="D53" s="56">
        <v>4.8000000000000001E-2</v>
      </c>
      <c r="E53" s="56">
        <v>1</v>
      </c>
      <c r="F53" s="97">
        <f>SUM([1]Работы!G25,[1]Работы!H25,[1]Работы!I25,[1]Работы!K25,[1]Работы!L25)</f>
        <v>4331.5990291200005</v>
      </c>
    </row>
    <row r="54" spans="1:6" ht="12" customHeight="1">
      <c r="A54" s="104">
        <v>4</v>
      </c>
      <c r="B54" s="67" t="s">
        <v>92</v>
      </c>
      <c r="C54" s="68" t="s">
        <v>93</v>
      </c>
      <c r="D54" s="68">
        <v>0.2</v>
      </c>
      <c r="E54" s="68">
        <v>1</v>
      </c>
      <c r="F54" s="105">
        <f>SUM([1]Работы!G26,[1]Работы!H26,[1]Работы!I26,[1]Работы!K26,[1]Работы!L26)</f>
        <v>8113.5857950000009</v>
      </c>
    </row>
    <row r="55" spans="1:6" ht="12" customHeight="1">
      <c r="A55" s="101">
        <v>5</v>
      </c>
      <c r="B55" s="60" t="s">
        <v>94</v>
      </c>
      <c r="C55" s="56" t="s">
        <v>95</v>
      </c>
      <c r="D55" s="56">
        <v>0.02</v>
      </c>
      <c r="E55" s="56">
        <v>1</v>
      </c>
      <c r="F55" s="97">
        <f>SUM([1]Работы!G27,[1]Работы!H27,[1]Работы!I27,[1]Работы!K27,[1]Работы!L27)</f>
        <v>421.72991404756402</v>
      </c>
    </row>
    <row r="56" spans="1:6" ht="12" customHeight="1" thickBot="1">
      <c r="A56" s="106" t="s">
        <v>96</v>
      </c>
      <c r="B56" s="69"/>
      <c r="C56" s="69"/>
      <c r="D56" s="69"/>
      <c r="E56" s="69"/>
      <c r="F56" s="100">
        <f>SUM(F31,F32,F50)</f>
        <v>142651.52679746973</v>
      </c>
    </row>
    <row r="57" spans="1:6" ht="12" customHeight="1" thickBot="1">
      <c r="A57" s="70" t="s">
        <v>48</v>
      </c>
      <c r="B57" s="71"/>
      <c r="C57" s="71"/>
      <c r="D57" s="71"/>
      <c r="E57" s="71"/>
      <c r="F57" s="72"/>
    </row>
    <row r="58" spans="1:6" ht="12" customHeight="1">
      <c r="A58" s="73" t="s">
        <v>3</v>
      </c>
      <c r="B58" s="74" t="s">
        <v>49</v>
      </c>
      <c r="C58" s="75" t="s">
        <v>50</v>
      </c>
      <c r="D58" s="76">
        <v>60</v>
      </c>
      <c r="E58" s="77"/>
      <c r="F58" s="78"/>
    </row>
    <row r="59" spans="1:6" ht="12" customHeight="1">
      <c r="A59" s="79" t="s">
        <v>6</v>
      </c>
      <c r="B59" s="80" t="s">
        <v>51</v>
      </c>
      <c r="C59" s="81" t="s">
        <v>50</v>
      </c>
      <c r="D59" s="82">
        <v>3</v>
      </c>
      <c r="E59" s="83"/>
      <c r="F59" s="84"/>
    </row>
    <row r="60" spans="1:6" ht="23.25" customHeight="1" thickBot="1">
      <c r="A60" s="85" t="s">
        <v>8</v>
      </c>
      <c r="B60" s="86" t="s">
        <v>52</v>
      </c>
      <c r="C60" s="87" t="s">
        <v>10</v>
      </c>
      <c r="D60" s="88">
        <v>5983.91</v>
      </c>
      <c r="E60" s="89"/>
      <c r="F60" s="90"/>
    </row>
    <row r="61" spans="1:6" ht="2.25" customHeight="1">
      <c r="A61" s="1"/>
      <c r="B61" s="1"/>
      <c r="C61" s="1"/>
      <c r="D61" s="1"/>
      <c r="E61" s="1"/>
      <c r="F61" s="1"/>
    </row>
    <row r="62" spans="1:6" ht="11.25" customHeight="1">
      <c r="A62" s="1"/>
      <c r="B62" s="1"/>
      <c r="C62" s="1"/>
      <c r="D62" s="4" t="s">
        <v>20</v>
      </c>
      <c r="E62" s="4"/>
      <c r="F62" s="1"/>
    </row>
    <row r="63" spans="1:6" ht="11.25" customHeight="1">
      <c r="A63" s="1"/>
      <c r="B63" s="1"/>
      <c r="C63" s="1"/>
      <c r="D63" s="1"/>
      <c r="E63" s="1"/>
      <c r="F63" s="1"/>
    </row>
    <row r="64" spans="1:6" ht="11.25" customHeight="1">
      <c r="A64" s="1"/>
      <c r="B64" s="1"/>
      <c r="C64" s="1"/>
      <c r="D64" s="1"/>
      <c r="E64" s="1"/>
      <c r="F64" s="1"/>
    </row>
    <row r="65" spans="1:6" ht="11.25" customHeight="1">
      <c r="A65" s="1"/>
      <c r="B65" s="1"/>
      <c r="C65" s="1"/>
      <c r="D65" s="1"/>
      <c r="E65" s="1"/>
      <c r="F65" s="1"/>
    </row>
    <row r="66" spans="1:6" ht="11.25" customHeight="1">
      <c r="A66" s="1"/>
      <c r="B66" s="1"/>
      <c r="C66" s="1"/>
      <c r="D66" s="1"/>
      <c r="E66" s="1"/>
      <c r="F66" s="1"/>
    </row>
    <row r="67" spans="1:6" ht="11.25" customHeight="1">
      <c r="A67" s="1"/>
      <c r="B67" s="1"/>
      <c r="C67" s="1"/>
      <c r="D67" s="1"/>
      <c r="E67" s="1"/>
      <c r="F67" s="1"/>
    </row>
    <row r="68" spans="1:6" ht="11.25" customHeight="1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57:F57"/>
    <mergeCell ref="D58:F58"/>
    <mergeCell ref="D59:F59"/>
    <mergeCell ref="D60:F60"/>
    <mergeCell ref="D62:E62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Февральская 18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2019-03-26T09:35:22Z</dcterms:modified>
</cp:coreProperties>
</file>