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Февральская 3А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7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D23"/>
</calcChain>
</file>

<file path=xl/sharedStrings.xml><?xml version="1.0" encoding="utf-8"?>
<sst xmlns="http://schemas.openxmlformats.org/spreadsheetml/2006/main" count="138" uniqueCount="106">
  <si>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</si>
  <si>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</si>
  <si>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</si>
  <si>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</si>
  <si>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</si>
  <si>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</si>
  <si>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</si>
  <si>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</si>
  <si>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</si>
  <si>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</si>
  <si>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</si>
  <si>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</si>
  <si>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</si>
  <si>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</si>
  <si>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</si>
  <si>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</si>
  <si>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</si>
  <si>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</si>
  <si>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</si>
  <si>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</si>
  <si>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</si>
  <si>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</si>
  <si>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</si>
  <si>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</si>
  <si>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</si>
  <si>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</si>
  <si>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</si>
  <si>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</si>
  <si>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</si>
  <si>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</si>
  <si>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</si>
  <si>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</si>
  <si>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</si>
  <si>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</si>
  <si>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</si>
  <si>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</si>
  <si>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</si>
  <si>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</si>
  <si>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</si>
  <si>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</si>
  <si>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</si>
  <si>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</si>
  <si>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</si>
  <si>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</si>
  <si>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Февральякая д. 3А</t>
  </si>
  <si>
    <t>22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</si>
  <si>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</si>
  <si>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</si>
  <si>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</si>
  <si>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</si>
  <si>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</si>
  <si>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</si>
  <si>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</si>
  <si>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</si>
  <si>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Переходящие остатки денежных средств (на конец периода 31.12.2018г.)</t>
  </si>
  <si>
    <t>I</t>
  </si>
  <si>
    <t>Расходы на управление</t>
  </si>
  <si>
    <t>II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</si>
  <si>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</si>
  <si>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</si>
  <si>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</si>
  <si>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</si>
  <si>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</si>
  <si>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</si>
  <si>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</si>
  <si>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</si>
  <si>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Запуск отопления</t>
  </si>
  <si>
    <t>1 здание</t>
  </si>
  <si>
    <t>Ревизия запорной арматуры</t>
  </si>
  <si>
    <t>100 задвижек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</si>
  <si>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</si>
  <si>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</si>
  <si>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</si>
  <si>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</si>
  <si>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</si>
  <si>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</si>
  <si>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</si>
  <si>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</si>
  <si>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</si>
  <si>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</si>
  <si>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</si>
  <si>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</si>
  <si>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</si>
  <si>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</si>
  <si>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</si>
  <si>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</si>
  <si>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</si>
  <si>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</si>
  <si>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ГВ, ХВ)</t>
  </si>
  <si>
    <t>III</t>
  </si>
  <si>
    <t>Работы по текущему ремонту общего имущества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</si>
  <si>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</si>
  <si>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</si>
  <si>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</si>
  <si>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</si>
  <si>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</si>
  <si>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 xml:space="preserve">Замена ламп наружного освещения </t>
  </si>
  <si>
    <t>ИТОГО:</t>
  </si>
  <si>
    <r>
      <t>2,20 руб./м</t>
    </r>
    <r>
      <rPr>
        <sz val="8"/>
        <rFont val="Calibri"/>
        <family val="2"/>
        <charset val="204"/>
      </rPr>
      <t>²</t>
    </r>
  </si>
  <si>
    <r>
      <t>2,79 руб./м</t>
    </r>
    <r>
      <rPr>
        <sz val="8"/>
        <rFont val="Calibri"/>
        <family val="2"/>
        <charset val="204"/>
      </rPr>
      <t>²</t>
    </r>
  </si>
  <si>
    <r>
      <t>3,15 руб./м</t>
    </r>
    <r>
      <rPr>
        <sz val="8"/>
        <rFont val="Calibri"/>
        <family val="2"/>
        <charset val="204"/>
      </rPr>
      <t>²</t>
    </r>
  </si>
  <si>
    <r>
      <t>1,95 руб./м</t>
    </r>
    <r>
      <rPr>
        <sz val="8"/>
        <rFont val="Calibri"/>
        <family val="2"/>
        <charset val="204"/>
      </rPr>
      <t>²</t>
    </r>
  </si>
  <si>
    <r>
      <t>1,64 руб./м</t>
    </r>
    <r>
      <rPr>
        <sz val="8"/>
        <rFont val="Calibri"/>
        <family val="2"/>
        <charset val="204"/>
      </rPr>
      <t>²</t>
    </r>
  </si>
  <si>
    <t xml:space="preserve">Периодичность </t>
  </si>
  <si>
    <t>Кол-во ед.из.</t>
  </si>
  <si>
    <t>Устранение неисправности электроснабжения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</si>
</sst>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30" xfId="0" applyFont="1" applyFill="1" applyBorder="1" applyAlignment="1" applyProtection="1">
      <alignment horizontal="left" vertical="center" wrapText="1"/>
    </xf>
    <xf numFmtId="0" fontId="8" fillId="0" borderId="30" xfId="0" applyFont="1" applyFill="1" applyBorder="1" applyAlignment="1" applyProtection="1">
      <alignment horizontal="center" vertical="center" wrapText="1"/>
    </xf>
    <xf numFmtId="0" fontId="6" fillId="0" borderId="31" xfId="0" applyFont="1" applyFill="1" applyBorder="1" applyAlignment="1" applyProtection="1">
      <alignment vertical="center" wrapText="1"/>
    </xf>
    <xf numFmtId="0" fontId="6" fillId="0" borderId="32" xfId="0" applyFont="1" applyFill="1" applyBorder="1" applyAlignment="1" applyProtection="1">
      <alignment vertical="center" wrapText="1"/>
    </xf>
    <xf numFmtId="0" fontId="5" fillId="0" borderId="22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2" fontId="4" fillId="0" borderId="27" xfId="0" applyNumberFormat="1" applyFont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2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33" xfId="0" applyFont="1" applyFill="1" applyBorder="1" applyAlignment="1" applyProtection="1">
      <alignment horizontal="center" vertical="center"/>
    </xf>
    <xf numFmtId="2" fontId="8" fillId="0" borderId="18" xfId="0" applyNumberFormat="1" applyFont="1" applyFill="1" applyBorder="1" applyAlignment="1" applyProtection="1">
      <alignment horizontal="right" vertical="center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0" fontId="9" fillId="0" borderId="34" xfId="0" applyFont="1" applyFill="1" applyBorder="1" applyAlignment="1" applyProtection="1">
      <alignment horizontal="center" vertical="center"/>
    </xf>
    <xf numFmtId="2" fontId="9" fillId="0" borderId="35" xfId="0" applyNumberFormat="1" applyFont="1" applyFill="1" applyBorder="1" applyAlignment="1" applyProtection="1">
      <alignment horizontal="right" vertical="center"/>
    </xf>
    <xf numFmtId="0" fontId="8" fillId="0" borderId="33" xfId="0" applyFont="1" applyFill="1" applyBorder="1" applyAlignment="1" applyProtection="1">
      <alignment horizontal="center" vertical="center"/>
    </xf>
    <xf numFmtId="4" fontId="8" fillId="0" borderId="35" xfId="0" applyNumberFormat="1" applyFont="1" applyFill="1" applyBorder="1" applyAlignment="1" applyProtection="1">
      <alignment horizontal="right" vertical="center"/>
    </xf>
    <xf numFmtId="0" fontId="5" fillId="0" borderId="36" xfId="0" applyFont="1" applyFill="1" applyBorder="1" applyAlignment="1" applyProtection="1">
      <alignment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77;&#1074;&#1088;&#1072;&#1083;&#1100;&#1089;&#1082;&#1072;&#1103;%203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2258.1999999999998</v>
          </cell>
          <cell r="F3">
            <v>12</v>
          </cell>
        </row>
        <row r="5">
          <cell r="E5">
            <v>2258.1999999999998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642.91449599999999</v>
          </cell>
          <cell r="H7">
            <v>0</v>
          </cell>
          <cell r="I7">
            <v>0</v>
          </cell>
          <cell r="K7">
            <v>789.55043424768007</v>
          </cell>
          <cell r="L7">
            <v>75.298145771519998</v>
          </cell>
        </row>
        <row r="8">
          <cell r="G8">
            <v>2608.9699860000001</v>
          </cell>
          <cell r="H8">
            <v>269.57936310000002</v>
          </cell>
          <cell r="I8">
            <v>0</v>
          </cell>
          <cell r="K8">
            <v>1068.0079534689601</v>
          </cell>
          <cell r="L8">
            <v>118.02895003944002</v>
          </cell>
        </row>
        <row r="9">
          <cell r="G9">
            <v>574.0308</v>
          </cell>
          <cell r="H9">
            <v>0</v>
          </cell>
          <cell r="I9">
            <v>0</v>
          </cell>
          <cell r="K9">
            <v>704.95574486400005</v>
          </cell>
          <cell r="L9">
            <v>67.230487296000007</v>
          </cell>
        </row>
        <row r="10">
          <cell r="G10">
            <v>6008.0211000000008</v>
          </cell>
          <cell r="H10">
            <v>708.241341078</v>
          </cell>
          <cell r="I10">
            <v>0</v>
          </cell>
          <cell r="K10">
            <v>5719.6360872000005</v>
          </cell>
          <cell r="L10">
            <v>746.1539116966801</v>
          </cell>
        </row>
        <row r="11">
          <cell r="G11">
            <v>246.25921320000003</v>
          </cell>
          <cell r="H11">
            <v>0</v>
          </cell>
          <cell r="I11">
            <v>0</v>
          </cell>
          <cell r="K11">
            <v>302.42601454665601</v>
          </cell>
          <cell r="L11">
            <v>28.841879049984001</v>
          </cell>
        </row>
        <row r="12">
          <cell r="G12">
            <v>1963.7593668000002</v>
          </cell>
          <cell r="H12">
            <v>0</v>
          </cell>
          <cell r="I12">
            <v>0</v>
          </cell>
          <cell r="K12">
            <v>2411.6536031797441</v>
          </cell>
          <cell r="L12">
            <v>229.99549703961603</v>
          </cell>
        </row>
        <row r="13">
          <cell r="G13">
            <v>1424.2456800000002</v>
          </cell>
          <cell r="H13">
            <v>0</v>
          </cell>
          <cell r="I13">
            <v>0</v>
          </cell>
          <cell r="K13">
            <v>1749.0876346944001</v>
          </cell>
          <cell r="L13">
            <v>166.80765404160002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2652.0222960000001</v>
          </cell>
          <cell r="H16">
            <v>0</v>
          </cell>
          <cell r="I16">
            <v>0</v>
          </cell>
          <cell r="K16">
            <v>3256.8955412716805</v>
          </cell>
          <cell r="L16">
            <v>310.60485130751999</v>
          </cell>
        </row>
        <row r="17">
          <cell r="G17">
            <v>2652.0222960000001</v>
          </cell>
          <cell r="H17">
            <v>0</v>
          </cell>
          <cell r="I17">
            <v>0</v>
          </cell>
          <cell r="K17">
            <v>3256.8955412716805</v>
          </cell>
          <cell r="L17">
            <v>310.60485130751999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D20" t="str">
            <v>3,15 руб./м²</v>
          </cell>
          <cell r="E20">
            <v>2258.1999999999998</v>
          </cell>
        </row>
        <row r="21">
          <cell r="E21">
            <v>2258.1999999999998</v>
          </cell>
        </row>
        <row r="22">
          <cell r="E22">
            <v>2258.1999999999998</v>
          </cell>
        </row>
        <row r="25">
          <cell r="G25">
            <v>2870.154</v>
          </cell>
          <cell r="H25">
            <v>2703.4356491099998</v>
          </cell>
          <cell r="I25">
            <v>0</v>
          </cell>
          <cell r="K25">
            <v>3524.77872432</v>
          </cell>
          <cell r="L25">
            <v>498.35857542659994</v>
          </cell>
        </row>
        <row r="26">
          <cell r="G26">
            <v>2154.09537</v>
          </cell>
          <cell r="H26">
            <v>3500</v>
          </cell>
          <cell r="I26">
            <v>0</v>
          </cell>
          <cell r="K26">
            <v>2645.4014419895998</v>
          </cell>
          <cell r="L26">
            <v>542.66977097612994</v>
          </cell>
        </row>
        <row r="27">
          <cell r="G27">
            <v>103.93265520000001</v>
          </cell>
          <cell r="H27">
            <v>203.36</v>
          </cell>
          <cell r="I27">
            <v>0</v>
          </cell>
          <cell r="K27">
            <v>127.63761519801602</v>
          </cell>
          <cell r="L27">
            <v>14.653280577024001</v>
          </cell>
        </row>
        <row r="28">
          <cell r="G28">
            <v>287.0154</v>
          </cell>
          <cell r="H28">
            <v>270.34356491099999</v>
          </cell>
          <cell r="I28">
            <v>600</v>
          </cell>
          <cell r="K28">
            <v>352.47787243200003</v>
          </cell>
          <cell r="L28">
            <v>49.835857542659994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4"/>
  <sheetViews>
    <sheetView tabSelected="1" workbookViewId="0">
      <selection activeCell="D63" sqref="D63:E63"/>
    </sheetView>
  </sheetViews>
  <sheetFormatPr defaultRowHeight="15"/>
  <cols>
    <col min="1" max="1" width="4.28515625" customWidth="1"/>
    <col min="2" max="2" width="39" customWidth="1"/>
    <col min="3" max="3" width="15.7109375" customWidth="1"/>
    <col min="4" max="4" width="10.855468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99" t="s">
        <v>20</v>
      </c>
      <c r="B1" s="99"/>
      <c r="C1" s="99"/>
      <c r="D1" s="99"/>
      <c r="E1" s="99"/>
      <c r="F1" s="99"/>
    </row>
    <row r="2" spans="1:8" ht="12" customHeight="1">
      <c r="A2" s="99" t="s">
        <v>44</v>
      </c>
      <c r="B2" s="99"/>
      <c r="C2" s="99"/>
      <c r="D2" s="99"/>
      <c r="E2" s="99"/>
      <c r="F2" s="99"/>
    </row>
    <row r="3" spans="1:8" ht="6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139696.88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139696.88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446449.88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F32*D12/D28</f>
        <v>350257.71853477339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F52*D12/D28</f>
        <v>24567.049526634877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71625.111938591785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425402.13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425402.13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425402.13</v>
      </c>
      <c r="E22" s="34"/>
      <c r="F22" s="35"/>
    </row>
    <row r="23" spans="1:7" ht="21" customHeight="1" thickBot="1">
      <c r="A23" s="9" t="s">
        <v>41</v>
      </c>
      <c r="B23" s="10" t="s">
        <v>54</v>
      </c>
      <c r="C23" s="11" t="s">
        <v>10</v>
      </c>
      <c r="D23" s="21">
        <f>D9+D12-D16</f>
        <v>160744.63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160744.63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371598.30709711963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104</v>
      </c>
      <c r="E30" s="50" t="s">
        <v>103</v>
      </c>
      <c r="F30" s="51" t="s">
        <v>36</v>
      </c>
    </row>
    <row r="31" spans="1:7" ht="10.5" customHeight="1">
      <c r="A31" s="85" t="s">
        <v>55</v>
      </c>
      <c r="B31" s="52" t="s">
        <v>56</v>
      </c>
      <c r="C31" s="53" t="s">
        <v>98</v>
      </c>
      <c r="D31" s="54">
        <v>2258.1999999999998</v>
      </c>
      <c r="E31" s="54">
        <v>12</v>
      </c>
      <c r="F31" s="86">
        <f>PRODUCT([1]Работы!E3:F3,2.2)</f>
        <v>59616.480000000003</v>
      </c>
    </row>
    <row r="32" spans="1:7" ht="10.5" customHeight="1">
      <c r="A32" s="85" t="s">
        <v>57</v>
      </c>
      <c r="B32" s="55" t="s">
        <v>58</v>
      </c>
      <c r="C32" s="56"/>
      <c r="D32" s="56"/>
      <c r="E32" s="56"/>
      <c r="F32" s="86">
        <f>SUM(F33:F51)</f>
        <v>291533.67731943663</v>
      </c>
    </row>
    <row r="33" spans="1:6" ht="10.5" customHeight="1">
      <c r="A33" s="87">
        <v>1</v>
      </c>
      <c r="B33" s="57" t="s">
        <v>59</v>
      </c>
      <c r="C33" s="53" t="s">
        <v>99</v>
      </c>
      <c r="D33" s="54">
        <v>2258.1999999999998</v>
      </c>
      <c r="E33" s="54">
        <v>12</v>
      </c>
      <c r="F33" s="88">
        <f>PRODUCT([1]Работы!E5:F5,2.79)</f>
        <v>75604.535999999993</v>
      </c>
    </row>
    <row r="34" spans="1:6" ht="10.5" customHeight="1">
      <c r="A34" s="89">
        <v>2</v>
      </c>
      <c r="B34" s="58" t="s">
        <v>60</v>
      </c>
      <c r="C34" s="54" t="s">
        <v>61</v>
      </c>
      <c r="D34" s="54">
        <v>40</v>
      </c>
      <c r="E34" s="54">
        <v>1</v>
      </c>
      <c r="F34" s="90">
        <f>SUM([1]Работы!G6,[1]Работы!H6,[1]Работы!I6,[1]Работы!K6,[1]Работы!L6)</f>
        <v>12839.690212624</v>
      </c>
    </row>
    <row r="35" spans="1:6" ht="10.5" customHeight="1">
      <c r="A35" s="87">
        <v>3</v>
      </c>
      <c r="B35" s="59" t="s">
        <v>62</v>
      </c>
      <c r="C35" s="60" t="s">
        <v>63</v>
      </c>
      <c r="D35" s="60">
        <v>0.01</v>
      </c>
      <c r="E35" s="60">
        <v>8</v>
      </c>
      <c r="F35" s="90">
        <f>SUM([1]Работы!G7,[1]Работы!H7,[1]Работы!I7,[1]Работы!K7,[1]Работы!L7)</f>
        <v>1507.7630760192001</v>
      </c>
    </row>
    <row r="36" spans="1:6" ht="21" customHeight="1">
      <c r="A36" s="89">
        <v>4</v>
      </c>
      <c r="B36" s="58" t="s">
        <v>64</v>
      </c>
      <c r="C36" s="54" t="s">
        <v>65</v>
      </c>
      <c r="D36" s="54">
        <v>0.1</v>
      </c>
      <c r="E36" s="54">
        <v>6</v>
      </c>
      <c r="F36" s="90">
        <f>SUM([1]Работы!G8,[1]Работы!H8,[1]Работы!I8,[1]Работы!K8,[1]Работы!L8)</f>
        <v>4064.5862526084002</v>
      </c>
    </row>
    <row r="37" spans="1:6" ht="10.5" customHeight="1">
      <c r="A37" s="87">
        <v>5</v>
      </c>
      <c r="B37" s="58" t="s">
        <v>66</v>
      </c>
      <c r="C37" s="54" t="s">
        <v>67</v>
      </c>
      <c r="D37" s="54">
        <v>1</v>
      </c>
      <c r="E37" s="54">
        <v>1</v>
      </c>
      <c r="F37" s="90">
        <f>SUM([1]Работы!G9,[1]Работы!H9,[1]Работы!I9,[1]Работы!K9,[1]Работы!L9)</f>
        <v>1346.2170321600001</v>
      </c>
    </row>
    <row r="38" spans="1:6" ht="10.5" customHeight="1">
      <c r="A38" s="89">
        <v>6</v>
      </c>
      <c r="B38" s="58" t="s">
        <v>68</v>
      </c>
      <c r="C38" s="54" t="s">
        <v>69</v>
      </c>
      <c r="D38" s="54">
        <v>0.1</v>
      </c>
      <c r="E38" s="54">
        <v>1</v>
      </c>
      <c r="F38" s="90">
        <f>SUM([1]Работы!G10,[1]Работы!H10,[1]Работы!I10,[1]Работы!K10,[1]Работы!L10)</f>
        <v>13182.052439974681</v>
      </c>
    </row>
    <row r="39" spans="1:6" ht="21" customHeight="1">
      <c r="A39" s="87">
        <v>7</v>
      </c>
      <c r="B39" s="58" t="s">
        <v>70</v>
      </c>
      <c r="C39" s="54" t="s">
        <v>71</v>
      </c>
      <c r="D39" s="54">
        <v>2.2000000000000002</v>
      </c>
      <c r="E39" s="54">
        <v>2</v>
      </c>
      <c r="F39" s="90">
        <f>SUM([1]Работы!G11,[1]Работы!H11,[1]Работы!I11,[1]Работы!K11,[1]Работы!L11)</f>
        <v>577.52710679663994</v>
      </c>
    </row>
    <row r="40" spans="1:6" ht="21" customHeight="1">
      <c r="A40" s="89">
        <v>8</v>
      </c>
      <c r="B40" s="58" t="s">
        <v>72</v>
      </c>
      <c r="C40" s="54" t="s">
        <v>71</v>
      </c>
      <c r="D40" s="54">
        <v>2.2000000000000002</v>
      </c>
      <c r="E40" s="54">
        <v>2</v>
      </c>
      <c r="F40" s="90">
        <f>SUM([1]Работы!G12,[1]Работы!H12,[1]Работы!I12,[1]Работы!K12,[1]Работы!L12)</f>
        <v>4605.4084670193597</v>
      </c>
    </row>
    <row r="41" spans="1:6" ht="21" customHeight="1">
      <c r="A41" s="87">
        <v>9</v>
      </c>
      <c r="B41" s="58" t="s">
        <v>73</v>
      </c>
      <c r="C41" s="54" t="s">
        <v>71</v>
      </c>
      <c r="D41" s="54">
        <v>2.2000000000000002</v>
      </c>
      <c r="E41" s="54">
        <v>1</v>
      </c>
      <c r="F41" s="90">
        <f>SUM([1]Работы!G13,[1]Работы!H13,[1]Работы!I13,[1]Работы!K13,[1]Работы!L13)</f>
        <v>3340.1409687360006</v>
      </c>
    </row>
    <row r="42" spans="1:6" ht="10.5" customHeight="1">
      <c r="A42" s="89">
        <v>10</v>
      </c>
      <c r="B42" s="58" t="s">
        <v>74</v>
      </c>
      <c r="C42" s="54" t="s">
        <v>75</v>
      </c>
      <c r="D42" s="54">
        <v>1</v>
      </c>
      <c r="E42" s="54">
        <v>2</v>
      </c>
      <c r="F42" s="90">
        <f>SUM([1]Работы!G14,[1]Работы!H14,[1]Работы!I14,[1]Работы!K14,[1]Работы!L14)</f>
        <v>5676.1344639999998</v>
      </c>
    </row>
    <row r="43" spans="1:6" ht="21" customHeight="1">
      <c r="A43" s="87">
        <v>11</v>
      </c>
      <c r="B43" s="58" t="s">
        <v>76</v>
      </c>
      <c r="C43" s="54" t="s">
        <v>77</v>
      </c>
      <c r="D43" s="54">
        <v>0.1</v>
      </c>
      <c r="E43" s="54">
        <v>4</v>
      </c>
      <c r="F43" s="90">
        <f>SUM([1]Работы!G15,[1]Работы!H15,[1]Работы!I15,[1]Работы!K15,[1]Работы!L15)</f>
        <v>5017.5668271880004</v>
      </c>
    </row>
    <row r="44" spans="1:6" ht="21" customHeight="1">
      <c r="A44" s="89">
        <v>12</v>
      </c>
      <c r="B44" s="58" t="s">
        <v>78</v>
      </c>
      <c r="C44" s="54" t="s">
        <v>79</v>
      </c>
      <c r="D44" s="54">
        <v>2.2000000000000002</v>
      </c>
      <c r="E44" s="54">
        <v>2</v>
      </c>
      <c r="F44" s="90">
        <f>SUM([1]Работы!G16,[1]Работы!H16,[1]Работы!I16,[1]Работы!K16,[1]Работы!L16)</f>
        <v>6219.5226885792008</v>
      </c>
    </row>
    <row r="45" spans="1:6" ht="21" customHeight="1">
      <c r="A45" s="87">
        <v>13</v>
      </c>
      <c r="B45" s="58" t="s">
        <v>80</v>
      </c>
      <c r="C45" s="54" t="s">
        <v>79</v>
      </c>
      <c r="D45" s="54">
        <v>2.2000000000000002</v>
      </c>
      <c r="E45" s="54">
        <v>2</v>
      </c>
      <c r="F45" s="90">
        <f>SUM([1]Работы!G17,[1]Работы!H17,[1]Работы!I17,[1]Работы!K17,[1]Работы!L17)</f>
        <v>6219.5226885792008</v>
      </c>
    </row>
    <row r="46" spans="1:6" ht="21" customHeight="1">
      <c r="A46" s="89">
        <v>14</v>
      </c>
      <c r="B46" s="58" t="s">
        <v>81</v>
      </c>
      <c r="C46" s="54" t="s">
        <v>82</v>
      </c>
      <c r="D46" s="54">
        <v>0.2</v>
      </c>
      <c r="E46" s="54">
        <v>2</v>
      </c>
      <c r="F46" s="90">
        <f>SUM([1]Работы!G18,[1]Работы!H18,[1]Работы!I18,[1]Работы!K18,[1]Работы!L18)</f>
        <v>1366.421305392</v>
      </c>
    </row>
    <row r="47" spans="1:6" ht="21" customHeight="1">
      <c r="A47" s="87">
        <v>15</v>
      </c>
      <c r="B47" s="58" t="s">
        <v>83</v>
      </c>
      <c r="C47" s="54" t="s">
        <v>84</v>
      </c>
      <c r="D47" s="54">
        <v>1</v>
      </c>
      <c r="E47" s="54">
        <v>2</v>
      </c>
      <c r="F47" s="90">
        <f>SUM([1]Работы!G19,[1]Работы!H19,[1]Работы!I19,[1]Работы!K19,[1]Работы!L19)</f>
        <v>3036.4917897600003</v>
      </c>
    </row>
    <row r="48" spans="1:6" ht="10.5" customHeight="1">
      <c r="A48" s="89">
        <v>16</v>
      </c>
      <c r="B48" s="58" t="s">
        <v>85</v>
      </c>
      <c r="C48" s="53" t="s">
        <v>100</v>
      </c>
      <c r="D48" s="54">
        <v>2258.1999999999998</v>
      </c>
      <c r="E48" s="54">
        <v>247</v>
      </c>
      <c r="F48" s="90">
        <f>PRODUCT([1]Работы!D20,[1]Работы!E20,12)</f>
        <v>27098.399999999998</v>
      </c>
    </row>
    <row r="49" spans="1:6" ht="10.5" customHeight="1">
      <c r="A49" s="89">
        <v>17</v>
      </c>
      <c r="B49" s="58" t="s">
        <v>86</v>
      </c>
      <c r="C49" s="53" t="s">
        <v>101</v>
      </c>
      <c r="D49" s="54">
        <v>2258.1999999999998</v>
      </c>
      <c r="E49" s="54">
        <v>365</v>
      </c>
      <c r="F49" s="90">
        <f>PRODUCT([1]Работы!E21,12,1.95)</f>
        <v>52841.88</v>
      </c>
    </row>
    <row r="50" spans="1:6" ht="10.5" customHeight="1">
      <c r="A50" s="91">
        <v>18</v>
      </c>
      <c r="B50" s="58" t="s">
        <v>87</v>
      </c>
      <c r="C50" s="53" t="s">
        <v>102</v>
      </c>
      <c r="D50" s="54">
        <v>2258.1999999999998</v>
      </c>
      <c r="E50" s="54">
        <v>48</v>
      </c>
      <c r="F50" s="92">
        <f>PRODUCT([1]Работы!E22,1.64,12)</f>
        <v>44441.375999999989</v>
      </c>
    </row>
    <row r="51" spans="1:6" ht="10.5" customHeight="1">
      <c r="A51" s="91">
        <v>19</v>
      </c>
      <c r="B51" s="58" t="s">
        <v>88</v>
      </c>
      <c r="C51" s="58"/>
      <c r="D51" s="54"/>
      <c r="E51" s="54"/>
      <c r="F51" s="90">
        <v>22548.44</v>
      </c>
    </row>
    <row r="52" spans="1:6" ht="10.5" customHeight="1">
      <c r="A52" s="93" t="s">
        <v>89</v>
      </c>
      <c r="B52" s="61" t="s">
        <v>90</v>
      </c>
      <c r="C52" s="62"/>
      <c r="D52" s="62"/>
      <c r="E52" s="62"/>
      <c r="F52" s="94">
        <f>SUM(F53:F56)</f>
        <v>20448.149777683029</v>
      </c>
    </row>
    <row r="53" spans="1:6" ht="10.5" customHeight="1">
      <c r="A53" s="95">
        <v>1</v>
      </c>
      <c r="B53" s="58" t="s">
        <v>105</v>
      </c>
      <c r="C53" s="54" t="s">
        <v>91</v>
      </c>
      <c r="D53" s="54">
        <v>0.01</v>
      </c>
      <c r="E53" s="54">
        <v>10</v>
      </c>
      <c r="F53" s="96">
        <f>SUM([1]Работы!G25,[1]Работы!H25,[1]Работы!I25,[1]Работы!K25,[1]Работы!L25)</f>
        <v>9596.7269488565998</v>
      </c>
    </row>
    <row r="54" spans="1:6" ht="10.5" customHeight="1">
      <c r="A54" s="89">
        <v>2</v>
      </c>
      <c r="B54" s="58" t="s">
        <v>92</v>
      </c>
      <c r="C54" s="54" t="s">
        <v>93</v>
      </c>
      <c r="D54" s="54">
        <v>0.01</v>
      </c>
      <c r="E54" s="54">
        <v>21</v>
      </c>
      <c r="F54" s="96">
        <f>SUM([1]Работы!G26,[1]Работы!H26,[1]Работы!I26,[1]Работы!K26,[1]Работы!L26)</f>
        <v>8842.1665829657304</v>
      </c>
    </row>
    <row r="55" spans="1:6" ht="10.5" customHeight="1">
      <c r="A55" s="95">
        <v>3</v>
      </c>
      <c r="B55" s="58" t="s">
        <v>94</v>
      </c>
      <c r="C55" s="54" t="s">
        <v>95</v>
      </c>
      <c r="D55" s="54">
        <v>0.01</v>
      </c>
      <c r="E55" s="54">
        <v>2</v>
      </c>
      <c r="F55" s="96">
        <f>SUM([1]Работы!G27,[1]Работы!H27,[1]Работы!I27,[1]Работы!K27,[1]Работы!L27)</f>
        <v>449.58355097504005</v>
      </c>
    </row>
    <row r="56" spans="1:6" ht="10.5" customHeight="1">
      <c r="A56" s="89">
        <v>4</v>
      </c>
      <c r="B56" s="58" t="s">
        <v>96</v>
      </c>
      <c r="C56" s="54" t="s">
        <v>95</v>
      </c>
      <c r="D56" s="54">
        <v>0.01</v>
      </c>
      <c r="E56" s="54">
        <v>1</v>
      </c>
      <c r="F56" s="96">
        <f>SUM([1]Работы!G28,[1]Работы!H28,[1]Работы!I28,[1]Работы!K28,[1]Работы!L28)</f>
        <v>1559.6726948856599</v>
      </c>
    </row>
    <row r="57" spans="1:6" ht="10.5" customHeight="1" thickBot="1">
      <c r="A57" s="97" t="s">
        <v>97</v>
      </c>
      <c r="B57" s="63"/>
      <c r="C57" s="63"/>
      <c r="D57" s="63"/>
      <c r="E57" s="63"/>
      <c r="F57" s="98">
        <f>SUM(F31:F32,F52)</f>
        <v>371598.30709711963</v>
      </c>
    </row>
    <row r="58" spans="1:6" ht="10.5" customHeight="1" thickBot="1">
      <c r="A58" s="64" t="s">
        <v>49</v>
      </c>
      <c r="B58" s="65"/>
      <c r="C58" s="65"/>
      <c r="D58" s="65"/>
      <c r="E58" s="65"/>
      <c r="F58" s="66"/>
    </row>
    <row r="59" spans="1:6" ht="10.5" customHeight="1">
      <c r="A59" s="67" t="s">
        <v>3</v>
      </c>
      <c r="B59" s="68" t="s">
        <v>53</v>
      </c>
      <c r="C59" s="69" t="s">
        <v>50</v>
      </c>
      <c r="D59" s="70">
        <v>115</v>
      </c>
      <c r="E59" s="71"/>
      <c r="F59" s="72"/>
    </row>
    <row r="60" spans="1:6" ht="10.5" customHeight="1">
      <c r="A60" s="73" t="s">
        <v>6</v>
      </c>
      <c r="B60" s="74" t="s">
        <v>51</v>
      </c>
      <c r="C60" s="75" t="s">
        <v>50</v>
      </c>
      <c r="D60" s="76">
        <v>0</v>
      </c>
      <c r="E60" s="77"/>
      <c r="F60" s="78"/>
    </row>
    <row r="61" spans="1:6" ht="21" customHeight="1" thickBot="1">
      <c r="A61" s="79" t="s">
        <v>8</v>
      </c>
      <c r="B61" s="80" t="s">
        <v>52</v>
      </c>
      <c r="C61" s="81" t="s">
        <v>10</v>
      </c>
      <c r="D61" s="82">
        <v>88568.37</v>
      </c>
      <c r="E61" s="83"/>
      <c r="F61" s="84"/>
    </row>
    <row r="62" spans="1:6" ht="6" customHeight="1">
      <c r="A62" s="1"/>
      <c r="B62" s="1"/>
      <c r="C62" s="1"/>
      <c r="D62" s="1"/>
      <c r="E62" s="1"/>
      <c r="F62" s="1"/>
    </row>
    <row r="63" spans="1:6" ht="12" customHeight="1">
      <c r="A63" s="1"/>
      <c r="B63" s="1"/>
      <c r="C63" s="1"/>
      <c r="D63" s="3" t="s">
        <v>20</v>
      </c>
      <c r="E63" s="3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8:F58"/>
    <mergeCell ref="D59:F59"/>
    <mergeCell ref="D60:F60"/>
    <mergeCell ref="D61:F61"/>
    <mergeCell ref="D63:E63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Февральская 3А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2019-03-26T05:08:25Z</dcterms:modified>
</cp:coreProperties>
</file>