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Февральская 1А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9" s="1"/>
  <c r="F34"/>
  <c r="F35"/>
  <c r="F36"/>
  <c r="F37"/>
  <c r="F38"/>
  <c r="F39"/>
  <c r="F40"/>
  <c r="F41"/>
  <c r="F42"/>
  <c r="F43"/>
  <c r="F44"/>
  <c r="F45"/>
  <c r="F46"/>
  <c r="F47"/>
  <c r="F48"/>
  <c r="F49"/>
  <c r="F50"/>
  <c r="F53"/>
  <c r="F52" s="1"/>
  <c r="F54"/>
  <c r="F55"/>
  <c r="F56"/>
  <c r="F57"/>
  <c r="F58"/>
  <c r="D23"/>
</calcChain>
</file>

<file path=xl/sharedStrings.xml><?xml version="1.0" encoding="utf-8"?>
<sst xmlns="http://schemas.openxmlformats.org/spreadsheetml/2006/main" count="142" uniqueCount="111">
  <si>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</si>
  <si>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</si>
  <si>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</si>
  <si>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</si>
  <si>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</si>
  <si>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</si>
  <si>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</si>
  <si>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</si>
  <si>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</si>
  <si>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</si>
  <si>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</si>
  <si>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</si>
  <si>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</si>
  <si>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</si>
  <si>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</si>
  <si>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</si>
  <si>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</si>
  <si>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</si>
  <si>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</si>
  <si>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</si>
  <si>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</si>
  <si>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</si>
  <si>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</si>
  <si>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</si>
  <si>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</si>
  <si>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</si>
  <si>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</si>
  <si>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</si>
  <si>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</si>
  <si>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</si>
  <si>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</si>
  <si>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</si>
  <si>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</si>
  <si>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</si>
  <si>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</si>
  <si>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</si>
  <si>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</si>
  <si>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</si>
  <si>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</si>
  <si>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</si>
  <si>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</si>
  <si>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</si>
  <si>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</si>
  <si>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</si>
  <si>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Февральякая д. 1А</t>
  </si>
  <si>
    <t>15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</si>
  <si>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</si>
  <si>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</si>
  <si>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</si>
  <si>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</si>
  <si>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</si>
  <si>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</si>
  <si>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</si>
  <si>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</si>
  <si>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</si>
  <si>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</si>
  <si>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</si>
  <si>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</si>
  <si>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</si>
  <si>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</si>
  <si>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</si>
  <si>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</si>
  <si>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</si>
  <si>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</si>
  <si>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</si>
  <si>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</si>
  <si>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 и горячего водоснабжения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</si>
  <si>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</si>
  <si>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</si>
  <si>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</si>
  <si>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</si>
  <si>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</si>
  <si>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</si>
  <si>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</si>
  <si>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</si>
  <si>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</si>
  <si>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</si>
  <si>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</si>
  <si>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</si>
  <si>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</si>
  <si>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</si>
  <si>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</si>
  <si>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</si>
  <si>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</si>
  <si>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</si>
  <si>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</si>
  <si>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</si>
  <si>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</si>
  <si>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</si>
  <si>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</si>
  <si>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</si>
  <si>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</si>
  <si>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</si>
  <si>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</si>
  <si>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</si>
  <si>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</si>
  <si>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Ремонт кровли</t>
  </si>
  <si>
    <t xml:space="preserve">100 м2 </t>
  </si>
  <si>
    <t>Восстановление (ремонт) цоколя и отмостки</t>
  </si>
  <si>
    <t>100 м2 отмостки</t>
  </si>
  <si>
    <t>Ремонт двери</t>
  </si>
  <si>
    <t>100 коробок</t>
  </si>
  <si>
    <t>ИТОГО:</t>
  </si>
  <si>
    <r>
      <t xml:space="preserve"> 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</si>
  <si>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</si>
  <si>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</si>
  <si>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</si>
  <si>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</si>
  <si>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</si>
  <si>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>Периодичность</t>
  </si>
  <si>
    <t>1000 м2 осматри-   ваемых помещений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</si>
</sst>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0" fontId="5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 wrapText="1"/>
    </xf>
    <xf numFmtId="0" fontId="6" fillId="0" borderId="16" xfId="0" applyFont="1" applyFill="1" applyBorder="1" applyAlignment="1" applyProtection="1">
      <alignment vertical="center" wrapText="1"/>
    </xf>
    <xf numFmtId="0" fontId="5" fillId="0" borderId="30" xfId="0" applyFont="1" applyFill="1" applyBorder="1" applyAlignment="1" applyProtection="1">
      <alignment horizontal="left" vertical="center" wrapText="1"/>
    </xf>
    <xf numFmtId="0" fontId="5" fillId="0" borderId="30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2" fontId="4" fillId="0" borderId="27" xfId="0" applyNumberFormat="1" applyFont="1" applyBorder="1" applyAlignment="1">
      <alignment horizontal="center"/>
    </xf>
    <xf numFmtId="2" fontId="4" fillId="0" borderId="28" xfId="0" applyNumberFormat="1" applyFont="1" applyBorder="1" applyAlignment="1">
      <alignment horizontal="center"/>
    </xf>
    <xf numFmtId="2" fontId="4" fillId="0" borderId="29" xfId="0" applyNumberFormat="1" applyFont="1" applyBorder="1" applyAlignment="1">
      <alignment horizontal="center"/>
    </xf>
    <xf numFmtId="0" fontId="5" fillId="0" borderId="17" xfId="0" applyFont="1" applyFill="1" applyBorder="1" applyAlignment="1" applyProtection="1">
      <alignment horizontal="center" vertical="center" wrapText="1"/>
    </xf>
    <xf numFmtId="0" fontId="6" fillId="0" borderId="18" xfId="0" applyFont="1" applyFill="1" applyBorder="1" applyAlignment="1" applyProtection="1">
      <alignment horizontal="right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4" fontId="5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/>
    </xf>
    <xf numFmtId="4" fontId="8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8" fillId="0" borderId="17" xfId="0" applyFont="1" applyFill="1" applyBorder="1" applyAlignment="1" applyProtection="1">
      <alignment horizontal="center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4" fontId="5" fillId="0" borderId="31" xfId="0" applyNumberFormat="1" applyFont="1" applyFill="1" applyBorder="1" applyProtection="1"/>
    <xf numFmtId="0" fontId="5" fillId="0" borderId="32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0;&#1077;&#1074;&#1088;&#1072;&#1083;&#1100;&#1089;&#1082;&#1072;&#1103;%201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3735.7</v>
          </cell>
          <cell r="F3">
            <v>12</v>
          </cell>
        </row>
        <row r="5">
          <cell r="E5">
            <v>3735.7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7209.6253200000001</v>
          </cell>
          <cell r="H7">
            <v>849.88960929359996</v>
          </cell>
          <cell r="I7">
            <v>0</v>
          </cell>
          <cell r="K7">
            <v>8853.9966629856008</v>
          </cell>
          <cell r="L7">
            <v>895.38469403601596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482.18587200000002</v>
          </cell>
          <cell r="H9">
            <v>0</v>
          </cell>
          <cell r="I9">
            <v>0</v>
          </cell>
          <cell r="K9">
            <v>592.16282568576003</v>
          </cell>
          <cell r="L9">
            <v>56.473609328639995</v>
          </cell>
        </row>
        <row r="10">
          <cell r="G10">
            <v>7392.0816270000014</v>
          </cell>
          <cell r="H10">
            <v>763.80819545000008</v>
          </cell>
          <cell r="I10">
            <v>0</v>
          </cell>
          <cell r="K10">
            <v>3026.0225348287204</v>
          </cell>
          <cell r="L10">
            <v>334.41535844508002</v>
          </cell>
        </row>
        <row r="11">
          <cell r="G11">
            <v>414.16322220000006</v>
          </cell>
          <cell r="H11">
            <v>0</v>
          </cell>
          <cell r="I11">
            <v>0</v>
          </cell>
          <cell r="K11">
            <v>508.62556991937601</v>
          </cell>
          <cell r="L11">
            <v>48.506796584063999</v>
          </cell>
        </row>
        <row r="12">
          <cell r="G12">
            <v>3302.6862077999999</v>
          </cell>
          <cell r="H12">
            <v>0</v>
          </cell>
          <cell r="I12">
            <v>0</v>
          </cell>
          <cell r="K12">
            <v>4055.962878075024</v>
          </cell>
          <cell r="L12">
            <v>386.81060865753602</v>
          </cell>
        </row>
        <row r="13">
          <cell r="G13">
            <v>4790.6445600000006</v>
          </cell>
          <cell r="H13">
            <v>0</v>
          </cell>
          <cell r="I13">
            <v>0</v>
          </cell>
          <cell r="K13">
            <v>5883.2947712448004</v>
          </cell>
          <cell r="L13">
            <v>561.08029086720001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3049.56738</v>
          </cell>
          <cell r="H15">
            <v>353.30643509999999</v>
          </cell>
          <cell r="I15">
            <v>0</v>
          </cell>
          <cell r="K15">
            <v>2903.1881457600002</v>
          </cell>
          <cell r="L15">
            <v>378.36371765159998</v>
          </cell>
        </row>
        <row r="16">
          <cell r="G16">
            <v>2230.1096580000003</v>
          </cell>
          <cell r="H16">
            <v>0</v>
          </cell>
          <cell r="I16">
            <v>0</v>
          </cell>
          <cell r="K16">
            <v>2738.75306879664</v>
          </cell>
          <cell r="L16">
            <v>261.19044314496</v>
          </cell>
        </row>
        <row r="17">
          <cell r="G17">
            <v>4460.2193160000006</v>
          </cell>
          <cell r="H17">
            <v>0</v>
          </cell>
          <cell r="I17">
            <v>0</v>
          </cell>
          <cell r="K17">
            <v>5477.5061375932801</v>
          </cell>
          <cell r="L17">
            <v>522.38088628992</v>
          </cell>
        </row>
        <row r="18">
          <cell r="G18">
            <v>873.96893999999998</v>
          </cell>
          <cell r="H18">
            <v>0</v>
          </cell>
          <cell r="I18">
            <v>0</v>
          </cell>
          <cell r="K18">
            <v>1073.3037758352</v>
          </cell>
          <cell r="L18">
            <v>102.3592422528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3735.7</v>
          </cell>
        </row>
        <row r="21">
          <cell r="E21">
            <v>3735.7</v>
          </cell>
        </row>
        <row r="22">
          <cell r="E22">
            <v>3735.7</v>
          </cell>
        </row>
        <row r="25">
          <cell r="G25">
            <v>4592.2464</v>
          </cell>
          <cell r="H25">
            <v>4325.4970385759998</v>
          </cell>
          <cell r="I25">
            <v>0</v>
          </cell>
          <cell r="K25">
            <v>5639.6459589120004</v>
          </cell>
          <cell r="L25">
            <v>797.37372068255991</v>
          </cell>
        </row>
        <row r="26">
          <cell r="G26">
            <v>2461.8232800000001</v>
          </cell>
          <cell r="H26">
            <v>5531.0880236520006</v>
          </cell>
          <cell r="I26">
            <v>0</v>
          </cell>
          <cell r="K26">
            <v>3023.3159337023999</v>
          </cell>
          <cell r="L26">
            <v>620.19402397271995</v>
          </cell>
        </row>
        <row r="27">
          <cell r="G27">
            <v>259.83163800000005</v>
          </cell>
          <cell r="H27">
            <v>516.80999999999995</v>
          </cell>
          <cell r="I27">
            <v>600</v>
          </cell>
          <cell r="K27">
            <v>319.09403799504003</v>
          </cell>
          <cell r="L27">
            <v>36.633201442560001</v>
          </cell>
        </row>
        <row r="28">
          <cell r="G28">
            <v>6446.1150000000007</v>
          </cell>
          <cell r="H28">
            <v>13435.2</v>
          </cell>
          <cell r="I28">
            <v>1200</v>
          </cell>
          <cell r="K28">
            <v>7916.344909200001</v>
          </cell>
          <cell r="L28">
            <v>1561.0809887999999</v>
          </cell>
        </row>
        <row r="29">
          <cell r="G29">
            <v>3531.9936664800002</v>
          </cell>
          <cell r="H29">
            <v>20890.34397292</v>
          </cell>
          <cell r="I29">
            <v>0</v>
          </cell>
          <cell r="K29">
            <v>506.39</v>
          </cell>
          <cell r="L29">
            <v>251.07</v>
          </cell>
        </row>
        <row r="30">
          <cell r="G30">
            <v>770.56839000000014</v>
          </cell>
          <cell r="H30">
            <v>63.211505680999998</v>
          </cell>
          <cell r="I30">
            <v>0</v>
          </cell>
          <cell r="K30">
            <v>946.31962839120001</v>
          </cell>
          <cell r="L30">
            <v>94.041660177659992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6"/>
  <sheetViews>
    <sheetView tabSelected="1" workbookViewId="0">
      <selection activeCell="B63" sqref="B63"/>
    </sheetView>
  </sheetViews>
  <sheetFormatPr defaultRowHeight="15"/>
  <cols>
    <col min="1" max="1" width="4.28515625" customWidth="1"/>
    <col min="2" max="2" width="39" customWidth="1"/>
    <col min="3" max="3" width="15.7109375" customWidth="1"/>
    <col min="4" max="4" width="10.570312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99" t="s">
        <v>20</v>
      </c>
      <c r="B1" s="99"/>
      <c r="C1" s="99"/>
      <c r="D1" s="99"/>
      <c r="E1" s="99"/>
      <c r="F1" s="99"/>
    </row>
    <row r="2" spans="1:8" ht="12" customHeight="1">
      <c r="A2" s="99" t="s">
        <v>44</v>
      </c>
      <c r="B2" s="99"/>
      <c r="C2" s="99"/>
      <c r="D2" s="99"/>
      <c r="E2" s="99"/>
      <c r="F2" s="99"/>
    </row>
    <row r="3" spans="1:8" ht="1.5" customHeight="1" thickBot="1"/>
    <row r="4" spans="1:8" ht="10.5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45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46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47</v>
      </c>
      <c r="E7" s="13"/>
      <c r="F7" s="14"/>
    </row>
    <row r="8" spans="1:8" ht="10.5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39</v>
      </c>
      <c r="B9" s="10" t="s">
        <v>48</v>
      </c>
      <c r="C9" s="11" t="s">
        <v>10</v>
      </c>
      <c r="D9" s="21">
        <v>97693.35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97693.35</v>
      </c>
      <c r="E11" s="22"/>
      <c r="F11" s="23"/>
    </row>
    <row r="12" spans="1:8" ht="21" customHeight="1" thickBot="1">
      <c r="A12" s="24" t="s">
        <v>40</v>
      </c>
      <c r="B12" s="25" t="s">
        <v>25</v>
      </c>
      <c r="C12" s="26" t="s">
        <v>10</v>
      </c>
      <c r="D12" s="21">
        <v>764649.12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F32*D12/D28</f>
        <v>576576.19892391004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F52*D12/D28</f>
        <v>87789.903322199083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D12*F31/D28</f>
        <v>100283.01775389085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777015.58</v>
      </c>
      <c r="E16" s="22"/>
      <c r="F16" s="23"/>
    </row>
    <row r="17" spans="1:7" ht="10.5" customHeight="1" thickBot="1">
      <c r="A17" s="27"/>
      <c r="B17" s="28" t="s">
        <v>29</v>
      </c>
      <c r="C17" s="29" t="s">
        <v>10</v>
      </c>
      <c r="D17" s="21">
        <v>777015.58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777015.58</v>
      </c>
      <c r="E22" s="34"/>
      <c r="F22" s="35"/>
    </row>
    <row r="23" spans="1:7" ht="21" customHeight="1" thickBot="1">
      <c r="A23" s="9" t="s">
        <v>41</v>
      </c>
      <c r="B23" s="10" t="s">
        <v>49</v>
      </c>
      <c r="C23" s="11" t="s">
        <v>10</v>
      </c>
      <c r="D23" s="21">
        <f>D9+D12-D16</f>
        <v>85326.890000000014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85326.89</v>
      </c>
      <c r="E25" s="22"/>
      <c r="F25" s="23"/>
    </row>
    <row r="26" spans="1:7" ht="10.5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42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43</v>
      </c>
      <c r="B28" s="43" t="s">
        <v>18</v>
      </c>
      <c r="C28" s="44" t="s">
        <v>10</v>
      </c>
      <c r="D28" s="45">
        <v>751987.66683795489</v>
      </c>
      <c r="E28" s="46"/>
      <c r="F28" s="47"/>
    </row>
    <row r="29" spans="1:7" ht="10.5" customHeight="1" thickBot="1">
      <c r="A29" s="18" t="s">
        <v>38</v>
      </c>
      <c r="B29" s="19"/>
      <c r="C29" s="19"/>
      <c r="D29" s="19"/>
      <c r="E29" s="19"/>
      <c r="F29" s="20"/>
      <c r="G29" t="s">
        <v>37</v>
      </c>
    </row>
    <row r="30" spans="1:7" ht="10.5" customHeight="1">
      <c r="A30" s="48" t="s">
        <v>33</v>
      </c>
      <c r="B30" s="49" t="s">
        <v>34</v>
      </c>
      <c r="C30" s="49" t="s">
        <v>35</v>
      </c>
      <c r="D30" s="50" t="s">
        <v>108</v>
      </c>
      <c r="E30" s="50" t="s">
        <v>109</v>
      </c>
      <c r="F30" s="51" t="s">
        <v>36</v>
      </c>
    </row>
    <row r="31" spans="1:7" ht="10.5" customHeight="1">
      <c r="A31" s="87" t="s">
        <v>55</v>
      </c>
      <c r="B31" s="53" t="s">
        <v>56</v>
      </c>
      <c r="C31" s="54" t="s">
        <v>103</v>
      </c>
      <c r="D31" s="52">
        <v>3735.7</v>
      </c>
      <c r="E31" s="52">
        <v>12</v>
      </c>
      <c r="F31" s="88">
        <f>PRODUCT([1]Работы!E3:F3,2.2)</f>
        <v>98622.48</v>
      </c>
    </row>
    <row r="32" spans="1:7" ht="10.5" customHeight="1">
      <c r="A32" s="87" t="s">
        <v>57</v>
      </c>
      <c r="B32" s="55" t="s">
        <v>58</v>
      </c>
      <c r="C32" s="56"/>
      <c r="D32" s="56"/>
      <c r="E32" s="56"/>
      <c r="F32" s="89">
        <f>SUM(F33:F51)</f>
        <v>567028.95385936974</v>
      </c>
    </row>
    <row r="33" spans="1:6" ht="10.5" customHeight="1">
      <c r="A33" s="87">
        <v>1</v>
      </c>
      <c r="B33" s="57" t="s">
        <v>59</v>
      </c>
      <c r="C33" s="54" t="s">
        <v>104</v>
      </c>
      <c r="D33" s="52">
        <v>3735.7</v>
      </c>
      <c r="E33" s="52">
        <v>12</v>
      </c>
      <c r="F33" s="90">
        <f>PRODUCT([1]Работы!E5:F5,2.79)</f>
        <v>125071.23599999999</v>
      </c>
    </row>
    <row r="34" spans="1:6" ht="10.5" customHeight="1">
      <c r="A34" s="91">
        <v>2</v>
      </c>
      <c r="B34" s="58" t="s">
        <v>60</v>
      </c>
      <c r="C34" s="52" t="s">
        <v>61</v>
      </c>
      <c r="D34" s="52">
        <v>40</v>
      </c>
      <c r="E34" s="52">
        <v>1</v>
      </c>
      <c r="F34" s="92">
        <f>SUM([1]Работы!G6,[1]Работы!H6,[1]Работы!I6,[1]Работы!K6,[1]Работы!L6)</f>
        <v>12839.690212624</v>
      </c>
    </row>
    <row r="35" spans="1:6" ht="10.5" customHeight="1">
      <c r="A35" s="87">
        <v>3</v>
      </c>
      <c r="B35" s="58" t="s">
        <v>62</v>
      </c>
      <c r="C35" s="52" t="s">
        <v>63</v>
      </c>
      <c r="D35" s="52">
        <v>0.12</v>
      </c>
      <c r="E35" s="52">
        <v>1</v>
      </c>
      <c r="F35" s="92">
        <f>SUM([1]Работы!G7,[1]Работы!H7,[1]Работы!I7,[1]Работы!K7,[1]Работы!L7)</f>
        <v>17808.896286315219</v>
      </c>
    </row>
    <row r="36" spans="1:6" ht="10.5" customHeight="1">
      <c r="A36" s="91">
        <v>4</v>
      </c>
      <c r="B36" s="58" t="s">
        <v>64</v>
      </c>
      <c r="C36" s="52" t="s">
        <v>65</v>
      </c>
      <c r="D36" s="52">
        <v>1</v>
      </c>
      <c r="E36" s="52">
        <v>1</v>
      </c>
      <c r="F36" s="92">
        <f>SUM([1]Работы!G8,[1]Работы!H8,[1]Работы!I8,[1]Работы!K8,[1]Работы!L8)</f>
        <v>1346.2170321600001</v>
      </c>
    </row>
    <row r="37" spans="1:6" ht="21" customHeight="1">
      <c r="A37" s="87">
        <v>5</v>
      </c>
      <c r="B37" s="59" t="s">
        <v>66</v>
      </c>
      <c r="C37" s="60" t="s">
        <v>67</v>
      </c>
      <c r="D37" s="60">
        <v>0.01</v>
      </c>
      <c r="E37" s="60">
        <v>6</v>
      </c>
      <c r="F37" s="92">
        <f>SUM([1]Работы!G9,[1]Работы!H9,[1]Работы!I9,[1]Работы!K9,[1]Работы!L9)</f>
        <v>1130.8223070143999</v>
      </c>
    </row>
    <row r="38" spans="1:6" ht="21" customHeight="1">
      <c r="A38" s="91">
        <v>6</v>
      </c>
      <c r="B38" s="58" t="s">
        <v>68</v>
      </c>
      <c r="C38" s="52" t="s">
        <v>69</v>
      </c>
      <c r="D38" s="52">
        <v>0.1</v>
      </c>
      <c r="E38" s="52">
        <v>17</v>
      </c>
      <c r="F38" s="92">
        <f>SUM([1]Работы!G10,[1]Работы!H10,[1]Работы!I10,[1]Работы!K10,[1]Работы!L10)</f>
        <v>11516.327715723801</v>
      </c>
    </row>
    <row r="39" spans="1:6" ht="21" customHeight="1">
      <c r="A39" s="87">
        <v>7</v>
      </c>
      <c r="B39" s="58" t="s">
        <v>70</v>
      </c>
      <c r="C39" s="52" t="s">
        <v>71</v>
      </c>
      <c r="D39" s="52">
        <v>3.7</v>
      </c>
      <c r="E39" s="52">
        <v>2</v>
      </c>
      <c r="F39" s="92">
        <f>SUM([1]Работы!G11,[1]Работы!H11,[1]Работы!I11,[1]Работы!K11,[1]Работы!L11)</f>
        <v>971.29558870343999</v>
      </c>
    </row>
    <row r="40" spans="1:6" ht="21" customHeight="1">
      <c r="A40" s="91">
        <v>8</v>
      </c>
      <c r="B40" s="58" t="s">
        <v>72</v>
      </c>
      <c r="C40" s="52" t="s">
        <v>71</v>
      </c>
      <c r="D40" s="52">
        <v>3.7</v>
      </c>
      <c r="E40" s="52">
        <v>2</v>
      </c>
      <c r="F40" s="92">
        <f>SUM([1]Работы!G12,[1]Работы!H12,[1]Работы!I12,[1]Работы!K12,[1]Работы!L12)</f>
        <v>7745.4596945325602</v>
      </c>
    </row>
    <row r="41" spans="1:6" ht="21" customHeight="1">
      <c r="A41" s="87">
        <v>9</v>
      </c>
      <c r="B41" s="58" t="s">
        <v>73</v>
      </c>
      <c r="C41" s="52" t="s">
        <v>71</v>
      </c>
      <c r="D41" s="52">
        <v>3.7</v>
      </c>
      <c r="E41" s="52">
        <v>2</v>
      </c>
      <c r="F41" s="92">
        <f>SUM([1]Работы!G13,[1]Работы!H13,[1]Работы!I13,[1]Работы!K13,[1]Работы!L13)</f>
        <v>11235.019622112</v>
      </c>
    </row>
    <row r="42" spans="1:6" ht="10.5" customHeight="1">
      <c r="A42" s="91">
        <v>10</v>
      </c>
      <c r="B42" s="58" t="s">
        <v>74</v>
      </c>
      <c r="C42" s="52" t="s">
        <v>75</v>
      </c>
      <c r="D42" s="52">
        <v>1</v>
      </c>
      <c r="E42" s="52">
        <v>2</v>
      </c>
      <c r="F42" s="92">
        <f>SUM([1]Работы!G14,[1]Работы!H14,[1]Работы!I14,[1]Работы!K14,[1]Работы!L14)</f>
        <v>5676.1344639999998</v>
      </c>
    </row>
    <row r="43" spans="1:6" ht="21" customHeight="1">
      <c r="A43" s="87">
        <v>11</v>
      </c>
      <c r="B43" s="58" t="s">
        <v>76</v>
      </c>
      <c r="C43" s="52" t="s">
        <v>77</v>
      </c>
      <c r="D43" s="52">
        <v>0.1</v>
      </c>
      <c r="E43" s="52">
        <v>6</v>
      </c>
      <c r="F43" s="92">
        <f>SUM([1]Работы!G15,[1]Работы!H15,[1]Работы!I15,[1]Работы!K15,[1]Работы!L15)</f>
        <v>6684.4256785116004</v>
      </c>
    </row>
    <row r="44" spans="1:6" ht="21" customHeight="1">
      <c r="A44" s="91">
        <v>12</v>
      </c>
      <c r="B44" s="58" t="s">
        <v>78</v>
      </c>
      <c r="C44" s="52" t="s">
        <v>79</v>
      </c>
      <c r="D44" s="52">
        <v>3.7</v>
      </c>
      <c r="E44" s="52">
        <v>1</v>
      </c>
      <c r="F44" s="92">
        <f>SUM([1]Работы!G16,[1]Работы!H16,[1]Работы!I16,[1]Работы!K16,[1]Работы!L16)</f>
        <v>5230.0531699416006</v>
      </c>
    </row>
    <row r="45" spans="1:6" ht="21" customHeight="1">
      <c r="A45" s="87">
        <v>13</v>
      </c>
      <c r="B45" s="58" t="s">
        <v>80</v>
      </c>
      <c r="C45" s="52" t="s">
        <v>79</v>
      </c>
      <c r="D45" s="52">
        <v>3.7</v>
      </c>
      <c r="E45" s="52">
        <v>2</v>
      </c>
      <c r="F45" s="92">
        <f>SUM([1]Работы!G17,[1]Работы!H17,[1]Работы!I17,[1]Работы!K17,[1]Работы!L17)</f>
        <v>10460.106339883201</v>
      </c>
    </row>
    <row r="46" spans="1:6" ht="21" customHeight="1">
      <c r="A46" s="91">
        <v>14</v>
      </c>
      <c r="B46" s="58" t="s">
        <v>81</v>
      </c>
      <c r="C46" s="52" t="s">
        <v>82</v>
      </c>
      <c r="D46" s="52">
        <v>0.3</v>
      </c>
      <c r="E46" s="52">
        <v>2</v>
      </c>
      <c r="F46" s="92">
        <f>SUM([1]Работы!G18,[1]Работы!H18,[1]Работы!I18,[1]Работы!K18,[1]Работы!L18)</f>
        <v>2049.6319580879999</v>
      </c>
    </row>
    <row r="47" spans="1:6" ht="21" customHeight="1">
      <c r="A47" s="87">
        <v>15</v>
      </c>
      <c r="B47" s="58" t="s">
        <v>83</v>
      </c>
      <c r="C47" s="52" t="s">
        <v>110</v>
      </c>
      <c r="D47" s="52">
        <v>1</v>
      </c>
      <c r="E47" s="52">
        <v>2</v>
      </c>
      <c r="F47" s="92">
        <f>SUM([1]Работы!G19,[1]Работы!H19,[1]Работы!I19,[1]Работы!K19,[1]Работы!L19)</f>
        <v>3036.4917897600003</v>
      </c>
    </row>
    <row r="48" spans="1:6" ht="10.5" customHeight="1">
      <c r="A48" s="91">
        <v>16</v>
      </c>
      <c r="B48" s="58" t="s">
        <v>84</v>
      </c>
      <c r="C48" s="54" t="s">
        <v>105</v>
      </c>
      <c r="D48" s="52">
        <v>3735.7</v>
      </c>
      <c r="E48" s="52">
        <v>247</v>
      </c>
      <c r="F48" s="92">
        <f>PRODUCT([1]Работы!E20,3.15,12)</f>
        <v>141209.46</v>
      </c>
    </row>
    <row r="49" spans="1:6" ht="10.5" customHeight="1">
      <c r="A49" s="87">
        <v>17</v>
      </c>
      <c r="B49" s="58" t="s">
        <v>85</v>
      </c>
      <c r="C49" s="54" t="s">
        <v>106</v>
      </c>
      <c r="D49" s="52">
        <v>3735.7</v>
      </c>
      <c r="E49" s="52">
        <v>365</v>
      </c>
      <c r="F49" s="92">
        <f>PRODUCT([1]Работы!E21,12,1.95)</f>
        <v>87415.37999999999</v>
      </c>
    </row>
    <row r="50" spans="1:6" ht="10.5" customHeight="1">
      <c r="A50" s="91">
        <v>18</v>
      </c>
      <c r="B50" s="58" t="s">
        <v>86</v>
      </c>
      <c r="C50" s="54" t="s">
        <v>107</v>
      </c>
      <c r="D50" s="52">
        <v>3735.7</v>
      </c>
      <c r="E50" s="52">
        <v>48</v>
      </c>
      <c r="F50" s="92">
        <f>PRODUCT([1]Работы!E22,1.64,12)</f>
        <v>73518.576000000001</v>
      </c>
    </row>
    <row r="51" spans="1:6" ht="10.5" customHeight="1">
      <c r="A51" s="87">
        <v>19</v>
      </c>
      <c r="B51" s="58" t="s">
        <v>87</v>
      </c>
      <c r="C51" s="52"/>
      <c r="D51" s="52"/>
      <c r="E51" s="52"/>
      <c r="F51" s="92">
        <v>42083.73</v>
      </c>
    </row>
    <row r="52" spans="1:6" ht="10.5" customHeight="1">
      <c r="A52" s="93" t="s">
        <v>88</v>
      </c>
      <c r="B52" s="61" t="s">
        <v>89</v>
      </c>
      <c r="C52" s="62"/>
      <c r="D52" s="62"/>
      <c r="E52" s="62"/>
      <c r="F52" s="94">
        <f>F53+F54+F55+F56+F57+F58</f>
        <v>86336.232978585147</v>
      </c>
    </row>
    <row r="53" spans="1:6" ht="10.5" customHeight="1">
      <c r="A53" s="95">
        <v>1</v>
      </c>
      <c r="B53" s="58" t="s">
        <v>90</v>
      </c>
      <c r="C53" s="52" t="s">
        <v>91</v>
      </c>
      <c r="D53" s="52">
        <v>0.01</v>
      </c>
      <c r="E53" s="52">
        <v>16</v>
      </c>
      <c r="F53" s="92">
        <f>SUM([1]Работы!G25,[1]Работы!H25,[1]Работы!I25,[1]Работы!K25,[1]Работы!L25)</f>
        <v>15354.763118170558</v>
      </c>
    </row>
    <row r="54" spans="1:6" ht="10.5" customHeight="1">
      <c r="A54" s="91">
        <v>2</v>
      </c>
      <c r="B54" s="58" t="s">
        <v>92</v>
      </c>
      <c r="C54" s="52" t="s">
        <v>93</v>
      </c>
      <c r="D54" s="52">
        <v>0.01</v>
      </c>
      <c r="E54" s="52">
        <v>24</v>
      </c>
      <c r="F54" s="92">
        <f>SUM([1]Работы!G26,[1]Работы!H26,[1]Работы!I26,[1]Работы!K26,[1]Работы!L26)</f>
        <v>11636.421261327119</v>
      </c>
    </row>
    <row r="55" spans="1:6" ht="10.5" customHeight="1">
      <c r="A55" s="95">
        <v>3</v>
      </c>
      <c r="B55" s="58" t="s">
        <v>94</v>
      </c>
      <c r="C55" s="52" t="s">
        <v>95</v>
      </c>
      <c r="D55" s="52">
        <v>0.01</v>
      </c>
      <c r="E55" s="52">
        <v>5</v>
      </c>
      <c r="F55" s="92">
        <f>SUM([1]Работы!G27,[1]Работы!H27,[1]Работы!I27,[1]Работы!K27,[1]Работы!L27)</f>
        <v>1732.3688774376001</v>
      </c>
    </row>
    <row r="56" spans="1:6" ht="10.5" customHeight="1">
      <c r="A56" s="91">
        <v>4</v>
      </c>
      <c r="B56" s="58" t="s">
        <v>96</v>
      </c>
      <c r="C56" s="52" t="s">
        <v>97</v>
      </c>
      <c r="D56" s="52">
        <v>0.45</v>
      </c>
      <c r="E56" s="52">
        <v>1</v>
      </c>
      <c r="F56" s="96">
        <f>SUM([1]Работы!G28,[1]Работы!H28,[1]Работы!I28,[1]Работы!K28,[1]Работы!L28)</f>
        <v>30558.740898000004</v>
      </c>
    </row>
    <row r="57" spans="1:6" ht="10.5" customHeight="1">
      <c r="A57" s="95">
        <v>5</v>
      </c>
      <c r="B57" s="63" t="s">
        <v>98</v>
      </c>
      <c r="C57" s="64" t="s">
        <v>99</v>
      </c>
      <c r="D57" s="64">
        <v>0.66400000000000003</v>
      </c>
      <c r="E57" s="64">
        <v>1</v>
      </c>
      <c r="F57" s="97">
        <f>SUM([1]Работы!G29,[1]Работы!H29,[1]Работы!I29,[1]Работы!K29,[1]Работы!L29)</f>
        <v>25179.7976394</v>
      </c>
    </row>
    <row r="58" spans="1:6" ht="10.5" customHeight="1">
      <c r="A58" s="91">
        <v>6</v>
      </c>
      <c r="B58" s="59" t="s">
        <v>100</v>
      </c>
      <c r="C58" s="60" t="s">
        <v>101</v>
      </c>
      <c r="D58" s="60">
        <v>0.01</v>
      </c>
      <c r="E58" s="60">
        <v>1</v>
      </c>
      <c r="F58" s="92">
        <f>SUM([1]Работы!G30,[1]Работы!H30,[1]Работы!I30,[1]Работы!K30,[1]Работы!L30)</f>
        <v>1874.1411842498601</v>
      </c>
    </row>
    <row r="59" spans="1:6" ht="10.5" customHeight="1" thickBot="1">
      <c r="A59" s="98" t="s">
        <v>102</v>
      </c>
      <c r="B59" s="65"/>
      <c r="C59" s="65"/>
      <c r="D59" s="65"/>
      <c r="E59" s="65"/>
      <c r="F59" s="94">
        <f>SUM(F31,F32,F52)</f>
        <v>751987.66683795489</v>
      </c>
    </row>
    <row r="60" spans="1:6" ht="10.5" customHeight="1" thickBot="1">
      <c r="A60" s="66" t="s">
        <v>50</v>
      </c>
      <c r="B60" s="67"/>
      <c r="C60" s="67"/>
      <c r="D60" s="67"/>
      <c r="E60" s="67"/>
      <c r="F60" s="68"/>
    </row>
    <row r="61" spans="1:6" ht="10.5" customHeight="1">
      <c r="A61" s="69" t="s">
        <v>3</v>
      </c>
      <c r="B61" s="70" t="s">
        <v>51</v>
      </c>
      <c r="C61" s="71" t="s">
        <v>52</v>
      </c>
      <c r="D61" s="72">
        <v>58</v>
      </c>
      <c r="E61" s="73"/>
      <c r="F61" s="74"/>
    </row>
    <row r="62" spans="1:6" ht="10.5" customHeight="1">
      <c r="A62" s="75" t="s">
        <v>6</v>
      </c>
      <c r="B62" s="76" t="s">
        <v>53</v>
      </c>
      <c r="C62" s="77" t="s">
        <v>52</v>
      </c>
      <c r="D62" s="78">
        <v>0</v>
      </c>
      <c r="E62" s="79"/>
      <c r="F62" s="80"/>
    </row>
    <row r="63" spans="1:6" ht="21" customHeight="1" thickBot="1">
      <c r="A63" s="81" t="s">
        <v>8</v>
      </c>
      <c r="B63" s="82" t="s">
        <v>54</v>
      </c>
      <c r="C63" s="83" t="s">
        <v>10</v>
      </c>
      <c r="D63" s="84">
        <v>104675.67</v>
      </c>
      <c r="E63" s="85"/>
      <c r="F63" s="86"/>
    </row>
    <row r="64" spans="1:6" ht="3" customHeight="1">
      <c r="A64" s="1"/>
      <c r="B64" s="1"/>
      <c r="C64" s="1"/>
      <c r="D64" s="1"/>
      <c r="E64" s="1"/>
      <c r="F64" s="1"/>
    </row>
    <row r="65" spans="1:6" ht="12.75" customHeight="1">
      <c r="A65" s="1"/>
      <c r="B65" s="1"/>
      <c r="C65" s="1"/>
      <c r="D65" s="3" t="s">
        <v>20</v>
      </c>
      <c r="E65" s="3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60:F60"/>
    <mergeCell ref="D61:F61"/>
    <mergeCell ref="D62:F62"/>
    <mergeCell ref="D63:F63"/>
    <mergeCell ref="D65:E65"/>
  </mergeCells>
  <pageMargins left="0.39370078740157483" right="0.39370078740157483" top="0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Февральская 1А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2019-03-26T04:42:56Z</dcterms:modified>
</cp:coreProperties>
</file>