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Азина 26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55" s="1"/>
  <c r="F34"/>
  <c r="F35"/>
  <c r="F36"/>
  <c r="F37"/>
  <c r="F38"/>
  <c r="F39"/>
  <c r="F40"/>
  <c r="F41"/>
  <c r="F42"/>
  <c r="F43"/>
  <c r="F44"/>
  <c r="F45"/>
  <c r="F46"/>
  <c r="F50"/>
  <c r="F49" s="1"/>
  <c r="F51"/>
  <c r="F52"/>
  <c r="F53"/>
  <c r="F54"/>
  <c r="D23"/>
</calcChain>
</file>

<file path=xl/sharedStrings.xml><?xml version="1.0" encoding="utf-8"?>
<sst xmlns="http://schemas.openxmlformats.org/spreadsheetml/2006/main" count="133" uniqueCount="102">
  <si>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</si>
  <si>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</si>
  <si>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</si>
  <si>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</si>
  <si>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</si>
  <si>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</si>
  <si>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</si>
  <si>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</si>
  <si>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</si>
  <si>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</si>
  <si>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</si>
  <si>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</si>
  <si>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</si>
  <si>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</si>
  <si>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</si>
  <si>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</si>
  <si>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</si>
  <si>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</si>
  <si>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</si>
  <si>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</si>
  <si>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</si>
  <si>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</si>
  <si>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</si>
  <si>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</si>
  <si>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</si>
  <si>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</si>
  <si>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</si>
  <si>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</si>
  <si>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</si>
  <si>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</si>
  <si>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</si>
  <si>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</si>
  <si>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</si>
  <si>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</si>
  <si>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</si>
  <si>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</si>
  <si>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Периодичность в год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</si>
  <si>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</si>
  <si>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</si>
  <si>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</si>
  <si>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</si>
  <si>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</si>
  <si>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</si>
  <si>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</si>
  <si>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</si>
  <si>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Азина д. 26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</si>
  <si>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</si>
  <si>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</si>
  <si>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</si>
  <si>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</si>
  <si>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</si>
  <si>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</si>
  <si>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</si>
  <si>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</si>
  <si>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06 марта 2019 года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</si>
  <si>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</si>
  <si>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</si>
  <si>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</si>
  <si>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</si>
  <si>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</si>
  <si>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</si>
  <si>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</si>
  <si>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</si>
  <si>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</si>
  <si>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</si>
  <si>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</si>
  <si>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</si>
  <si>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</si>
  <si>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</si>
  <si>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</si>
  <si>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</si>
  <si>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</si>
  <si>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</si>
  <si>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</si>
  <si>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</si>
  <si>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</si>
  <si>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</si>
  <si>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</si>
  <si>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</si>
  <si>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</si>
  <si>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Ослуживание внутридомового газового оборудования</t>
  </si>
  <si>
    <t>Общедомовые нужды (электроэнергия, ХВ, ГВ)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</si>
  <si>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</si>
  <si>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</si>
  <si>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</si>
  <si>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</si>
  <si>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СО,ГВС,ХВС</t>
  </si>
  <si>
    <t>100 м трубопроводов</t>
  </si>
  <si>
    <t>Замена ламп</t>
  </si>
  <si>
    <t>100 шт.</t>
  </si>
  <si>
    <t>Ремонт кровли из штучных материалов</t>
  </si>
  <si>
    <t xml:space="preserve">100 м2 </t>
  </si>
  <si>
    <t>Ремонт дверного полотна</t>
  </si>
  <si>
    <t>1 шт.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</si>
  <si>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</si>
  <si>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</si>
  <si>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</si>
  <si>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</si>
  <si>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</si>
  <si>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</si>
  <si>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Направлено претензий потребителям-должникам</t>
  </si>
  <si>
    <t>Кол-во ед.из.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</si>
</sst>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2" fontId="7" fillId="0" borderId="1" xfId="0" applyNumberFormat="1" applyFont="1" applyBorder="1" applyAlignment="1">
      <alignment horizontal="left" vertical="top" wrapText="1"/>
    </xf>
    <xf numFmtId="2" fontId="7" fillId="0" borderId="2" xfId="0" applyNumberFormat="1" applyFont="1" applyBorder="1" applyAlignment="1">
      <alignment horizontal="left" vertical="top" wrapText="1"/>
    </xf>
    <xf numFmtId="2" fontId="7" fillId="0" borderId="3" xfId="0" applyNumberFormat="1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vertical="center"/>
    </xf>
    <xf numFmtId="0" fontId="8" fillId="0" borderId="16" xfId="0" applyFont="1" applyFill="1" applyBorder="1" applyAlignment="1" applyProtection="1">
      <alignment vertical="center"/>
    </xf>
    <xf numFmtId="0" fontId="7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left" vertical="center" wrapText="1"/>
    </xf>
    <xf numFmtId="164" fontId="7" fillId="0" borderId="11" xfId="0" applyNumberFormat="1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left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vertical="center" wrapText="1"/>
    </xf>
    <xf numFmtId="0" fontId="8" fillId="0" borderId="16" xfId="0" applyFont="1" applyFill="1" applyBorder="1" applyAlignment="1" applyProtection="1">
      <alignment vertical="center" wrapText="1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vertical="center" wrapText="1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20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8" fillId="0" borderId="17" xfId="0" applyFont="1" applyFill="1" applyBorder="1" applyAlignment="1" applyProtection="1">
      <alignment horizontal="center" vertical="center" wrapText="1"/>
    </xf>
    <xf numFmtId="0" fontId="8" fillId="0" borderId="18" xfId="0" applyFont="1" applyFill="1" applyBorder="1" applyAlignment="1" applyProtection="1">
      <alignment horizontal="right" vertical="center" wrapText="1"/>
    </xf>
    <xf numFmtId="4" fontId="8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4" fontId="5" fillId="0" borderId="18" xfId="0" applyNumberFormat="1" applyFont="1" applyFill="1" applyBorder="1" applyAlignment="1" applyProtection="1">
      <alignment horizontal="right" vertical="center"/>
    </xf>
    <xf numFmtId="0" fontId="11" fillId="0" borderId="17" xfId="0" applyFont="1" applyFill="1" applyBorder="1" applyAlignment="1" applyProtection="1">
      <alignment horizontal="center" vertical="center"/>
    </xf>
    <xf numFmtId="4" fontId="11" fillId="0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4" fontId="7" fillId="0" borderId="18" xfId="0" applyNumberFormat="1" applyFont="1" applyFill="1" applyBorder="1" applyAlignment="1" applyProtection="1">
      <alignment horizontal="right" vertical="center"/>
    </xf>
    <xf numFmtId="0" fontId="8" fillId="0" borderId="30" xfId="0" applyFont="1" applyFill="1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0;&#1079;&#1080;&#1085;&#1072;%202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634.20000000000005</v>
          </cell>
          <cell r="F3">
            <v>12</v>
          </cell>
        </row>
        <row r="5">
          <cell r="E5">
            <v>634.20000000000005</v>
          </cell>
          <cell r="F5">
            <v>12</v>
          </cell>
        </row>
        <row r="6">
          <cell r="G6">
            <v>1328.2890299999999</v>
          </cell>
          <cell r="H6">
            <v>89.451999999999998</v>
          </cell>
          <cell r="I6">
            <v>0</v>
          </cell>
          <cell r="K6">
            <v>1631.2451919624</v>
          </cell>
          <cell r="L6">
            <v>160.93633119359998</v>
          </cell>
        </row>
        <row r="7">
          <cell r="G7">
            <v>2403.2084400000003</v>
          </cell>
          <cell r="H7">
            <v>283.29653643120002</v>
          </cell>
          <cell r="I7">
            <v>0</v>
          </cell>
          <cell r="K7">
            <v>2951.3322209952003</v>
          </cell>
          <cell r="L7">
            <v>298.461564678672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55.968003000000003</v>
          </cell>
          <cell r="H9">
            <v>0</v>
          </cell>
          <cell r="I9">
            <v>0</v>
          </cell>
          <cell r="K9">
            <v>68.733185124239995</v>
          </cell>
          <cell r="L9">
            <v>6.5549725113599999</v>
          </cell>
        </row>
        <row r="10">
          <cell r="G10">
            <v>446.30894699999999</v>
          </cell>
          <cell r="H10">
            <v>0</v>
          </cell>
          <cell r="I10">
            <v>0</v>
          </cell>
          <cell r="K10">
            <v>548.10309163175998</v>
          </cell>
          <cell r="L10">
            <v>52.271703872640003</v>
          </cell>
        </row>
        <row r="11">
          <cell r="G11">
            <v>647.38440000000003</v>
          </cell>
          <cell r="H11">
            <v>0</v>
          </cell>
          <cell r="I11">
            <v>0</v>
          </cell>
          <cell r="K11">
            <v>795.03983395200009</v>
          </cell>
          <cell r="L11">
            <v>75.821660928</v>
          </cell>
        </row>
        <row r="12">
          <cell r="G12">
            <v>484.06400000000008</v>
          </cell>
          <cell r="H12">
            <v>0</v>
          </cell>
          <cell r="I12">
            <v>0</v>
          </cell>
          <cell r="K12">
            <v>594.46931712000003</v>
          </cell>
          <cell r="L12">
            <v>56.693575680000009</v>
          </cell>
        </row>
        <row r="13">
          <cell r="G13">
            <v>602.73234000000002</v>
          </cell>
          <cell r="H13">
            <v>0</v>
          </cell>
          <cell r="I13">
            <v>0</v>
          </cell>
          <cell r="K13">
            <v>740.20353210719998</v>
          </cell>
          <cell r="L13">
            <v>70.592011660799997</v>
          </cell>
        </row>
        <row r="14">
          <cell r="G14">
            <v>904.09851000000003</v>
          </cell>
          <cell r="H14">
            <v>0</v>
          </cell>
          <cell r="I14">
            <v>0</v>
          </cell>
          <cell r="K14">
            <v>1110.3052981608</v>
          </cell>
          <cell r="L14">
            <v>105.8880174912</v>
          </cell>
        </row>
        <row r="15">
          <cell r="G15">
            <v>291.32298000000003</v>
          </cell>
          <cell r="H15">
            <v>0</v>
          </cell>
          <cell r="I15">
            <v>0</v>
          </cell>
          <cell r="K15">
            <v>357.76792527840001</v>
          </cell>
          <cell r="L15">
            <v>34.119747417600003</v>
          </cell>
        </row>
        <row r="16">
          <cell r="E16">
            <v>634.20000000000005</v>
          </cell>
        </row>
        <row r="17">
          <cell r="E17">
            <v>634.20000000000005</v>
          </cell>
          <cell r="F17">
            <v>365</v>
          </cell>
        </row>
        <row r="18">
          <cell r="E18">
            <v>634.20000000000005</v>
          </cell>
        </row>
        <row r="22">
          <cell r="G22">
            <v>114.80616000000001</v>
          </cell>
          <cell r="H22">
            <v>108.13742596439999</v>
          </cell>
          <cell r="I22">
            <v>0</v>
          </cell>
          <cell r="K22">
            <v>140.9911489728</v>
          </cell>
          <cell r="L22">
            <v>19.934343017063998</v>
          </cell>
        </row>
        <row r="23">
          <cell r="G23">
            <v>923.18372999999997</v>
          </cell>
          <cell r="H23">
            <v>2074.1580088695</v>
          </cell>
          <cell r="I23">
            <v>0</v>
          </cell>
          <cell r="K23">
            <v>1133.7434751384001</v>
          </cell>
          <cell r="L23">
            <v>232.57275898976999</v>
          </cell>
        </row>
        <row r="24">
          <cell r="G24">
            <v>103.93265520000001</v>
          </cell>
          <cell r="H24">
            <v>41.344799999999999</v>
          </cell>
          <cell r="I24">
            <v>0</v>
          </cell>
          <cell r="K24">
            <v>127.63761519801602</v>
          </cell>
          <cell r="L24">
            <v>14.653280577024001</v>
          </cell>
        </row>
        <row r="25">
          <cell r="G25">
            <v>343.7928</v>
          </cell>
          <cell r="H25">
            <v>4375.01</v>
          </cell>
          <cell r="I25">
            <v>1200</v>
          </cell>
          <cell r="K25">
            <v>1217.5999999999999</v>
          </cell>
          <cell r="L25">
            <v>451.23</v>
          </cell>
        </row>
        <row r="26">
          <cell r="G26">
            <v>853.6</v>
          </cell>
          <cell r="H26">
            <v>423.8</v>
          </cell>
          <cell r="I26">
            <v>0</v>
          </cell>
          <cell r="K26">
            <v>245.32</v>
          </cell>
          <cell r="L26">
            <v>37.590000000000003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2"/>
  <sheetViews>
    <sheetView tabSelected="1" topLeftCell="A43" workbookViewId="0">
      <selection activeCell="B55" sqref="B55"/>
    </sheetView>
  </sheetViews>
  <sheetFormatPr defaultRowHeight="15"/>
  <cols>
    <col min="1" max="1" width="4.28515625" customWidth="1"/>
    <col min="2" max="2" width="39" customWidth="1"/>
    <col min="3" max="3" width="15.42578125" customWidth="1"/>
    <col min="4" max="4" width="10.5703125" customWidth="1"/>
    <col min="5" max="5" width="11.7109375" customWidth="1"/>
    <col min="6" max="6" width="12.28515625" customWidth="1"/>
    <col min="7" max="8" width="9.5703125" bestFit="1" customWidth="1"/>
  </cols>
  <sheetData>
    <row r="1" spans="1:8" ht="12" customHeight="1">
      <c r="A1" s="4" t="s">
        <v>20</v>
      </c>
      <c r="B1" s="4"/>
      <c r="C1" s="4"/>
      <c r="D1" s="4"/>
      <c r="E1" s="4"/>
      <c r="F1" s="4"/>
    </row>
    <row r="2" spans="1:8" ht="12" customHeight="1">
      <c r="A2" s="4" t="s">
        <v>45</v>
      </c>
      <c r="B2" s="4"/>
      <c r="C2" s="4"/>
      <c r="D2" s="4"/>
      <c r="E2" s="4"/>
      <c r="F2" s="4"/>
    </row>
    <row r="3" spans="1:8" ht="5.25" customHeight="1" thickBot="1">
      <c r="A3" s="3"/>
      <c r="B3" s="3"/>
      <c r="C3" s="3"/>
      <c r="D3" s="3"/>
      <c r="E3" s="3"/>
      <c r="F3" s="3"/>
    </row>
    <row r="4" spans="1:8" ht="12" customHeight="1" thickBot="1">
      <c r="A4" s="5" t="s">
        <v>0</v>
      </c>
      <c r="B4" s="6" t="s">
        <v>1</v>
      </c>
      <c r="C4" s="6" t="s">
        <v>2</v>
      </c>
      <c r="D4" s="7" t="s">
        <v>22</v>
      </c>
      <c r="E4" s="8"/>
      <c r="F4" s="9"/>
    </row>
    <row r="5" spans="1:8" ht="10.5" customHeight="1" thickBot="1">
      <c r="A5" s="10" t="s">
        <v>3</v>
      </c>
      <c r="B5" s="11" t="s">
        <v>4</v>
      </c>
      <c r="C5" s="12" t="s">
        <v>5</v>
      </c>
      <c r="D5" s="13" t="s">
        <v>54</v>
      </c>
      <c r="E5" s="14"/>
      <c r="F5" s="15"/>
    </row>
    <row r="6" spans="1:8" ht="10.5" customHeight="1" thickBot="1">
      <c r="A6" s="16" t="s">
        <v>6</v>
      </c>
      <c r="B6" s="17" t="s">
        <v>7</v>
      </c>
      <c r="C6" s="18" t="s">
        <v>5</v>
      </c>
      <c r="D6" s="13" t="s">
        <v>46</v>
      </c>
      <c r="E6" s="14"/>
      <c r="F6" s="15"/>
    </row>
    <row r="7" spans="1:8" ht="10.5" customHeight="1" thickBot="1">
      <c r="A7" s="10" t="s">
        <v>8</v>
      </c>
      <c r="B7" s="11" t="s">
        <v>9</v>
      </c>
      <c r="C7" s="12" t="s">
        <v>5</v>
      </c>
      <c r="D7" s="13" t="s">
        <v>47</v>
      </c>
      <c r="E7" s="14"/>
      <c r="F7" s="15"/>
    </row>
    <row r="8" spans="1:8" ht="13.5" customHeight="1" thickBot="1">
      <c r="A8" s="19" t="s">
        <v>23</v>
      </c>
      <c r="B8" s="20"/>
      <c r="C8" s="20"/>
      <c r="D8" s="20"/>
      <c r="E8" s="20"/>
      <c r="F8" s="21"/>
    </row>
    <row r="9" spans="1:8" ht="24" customHeight="1" thickBot="1">
      <c r="A9" s="10" t="s">
        <v>40</v>
      </c>
      <c r="B9" s="11" t="s">
        <v>48</v>
      </c>
      <c r="C9" s="12" t="s">
        <v>10</v>
      </c>
      <c r="D9" s="22">
        <v>44831.38</v>
      </c>
      <c r="E9" s="23"/>
      <c r="F9" s="24"/>
    </row>
    <row r="10" spans="1:8" ht="12" customHeight="1" thickBot="1">
      <c r="A10" s="16"/>
      <c r="B10" s="17" t="s">
        <v>24</v>
      </c>
      <c r="C10" s="18" t="s">
        <v>10</v>
      </c>
      <c r="D10" s="13">
        <v>0</v>
      </c>
      <c r="E10" s="14"/>
      <c r="F10" s="15"/>
    </row>
    <row r="11" spans="1:8" ht="12" customHeight="1" thickBot="1">
      <c r="A11" s="10"/>
      <c r="B11" s="11" t="s">
        <v>31</v>
      </c>
      <c r="C11" s="12" t="s">
        <v>10</v>
      </c>
      <c r="D11" s="22">
        <v>44831.38</v>
      </c>
      <c r="E11" s="23"/>
      <c r="F11" s="24"/>
    </row>
    <row r="12" spans="1:8" ht="24" customHeight="1" thickBot="1">
      <c r="A12" s="25" t="s">
        <v>41</v>
      </c>
      <c r="B12" s="26" t="s">
        <v>25</v>
      </c>
      <c r="C12" s="27" t="s">
        <v>10</v>
      </c>
      <c r="D12" s="22">
        <v>128115.43</v>
      </c>
      <c r="E12" s="23"/>
      <c r="F12" s="24"/>
    </row>
    <row r="13" spans="1:8" ht="12" customHeight="1" thickBot="1">
      <c r="A13" s="25"/>
      <c r="B13" s="26" t="s">
        <v>26</v>
      </c>
      <c r="C13" s="27" t="s">
        <v>10</v>
      </c>
      <c r="D13" s="22">
        <f>D12*F32/D28</f>
        <v>99361.57091168662</v>
      </c>
      <c r="E13" s="23"/>
      <c r="F13" s="24"/>
      <c r="G13" s="2"/>
    </row>
    <row r="14" spans="1:8" ht="12" customHeight="1" thickBot="1">
      <c r="A14" s="25"/>
      <c r="B14" s="26" t="s">
        <v>27</v>
      </c>
      <c r="C14" s="27" t="s">
        <v>10</v>
      </c>
      <c r="D14" s="22">
        <f>D12*F49/D28</f>
        <v>13186.902947863417</v>
      </c>
      <c r="E14" s="23"/>
      <c r="F14" s="24"/>
      <c r="H14" s="2"/>
    </row>
    <row r="15" spans="1:8" ht="12" customHeight="1" thickBot="1">
      <c r="A15" s="25"/>
      <c r="B15" s="26" t="s">
        <v>28</v>
      </c>
      <c r="C15" s="27" t="s">
        <v>10</v>
      </c>
      <c r="D15" s="22">
        <f>D12*F31/D28</f>
        <v>15566.956140449962</v>
      </c>
      <c r="E15" s="23"/>
      <c r="F15" s="24"/>
    </row>
    <row r="16" spans="1:8" ht="12" customHeight="1" thickBot="1">
      <c r="A16" s="16" t="s">
        <v>11</v>
      </c>
      <c r="B16" s="17" t="s">
        <v>19</v>
      </c>
      <c r="C16" s="18" t="s">
        <v>10</v>
      </c>
      <c r="D16" s="22">
        <v>122009.79</v>
      </c>
      <c r="E16" s="23"/>
      <c r="F16" s="24"/>
    </row>
    <row r="17" spans="1:7" ht="12" customHeight="1" thickBot="1">
      <c r="A17" s="28"/>
      <c r="B17" s="29" t="s">
        <v>29</v>
      </c>
      <c r="C17" s="30" t="s">
        <v>10</v>
      </c>
      <c r="D17" s="22">
        <v>122009.79</v>
      </c>
      <c r="E17" s="23"/>
      <c r="F17" s="24"/>
    </row>
    <row r="18" spans="1:7" ht="12" customHeight="1" thickBot="1">
      <c r="A18" s="16"/>
      <c r="B18" s="31" t="s">
        <v>30</v>
      </c>
      <c r="C18" s="18" t="s">
        <v>10</v>
      </c>
      <c r="D18" s="13">
        <v>0</v>
      </c>
      <c r="E18" s="14"/>
      <c r="F18" s="15"/>
    </row>
    <row r="19" spans="1:7" ht="12" customHeight="1" thickBot="1">
      <c r="A19" s="28"/>
      <c r="B19" s="29" t="s">
        <v>13</v>
      </c>
      <c r="C19" s="30" t="s">
        <v>10</v>
      </c>
      <c r="D19" s="13">
        <v>0</v>
      </c>
      <c r="E19" s="14"/>
      <c r="F19" s="15"/>
    </row>
    <row r="20" spans="1:7" ht="12" customHeight="1" thickBot="1">
      <c r="A20" s="16"/>
      <c r="B20" s="32" t="s">
        <v>14</v>
      </c>
      <c r="C20" s="18" t="s">
        <v>10</v>
      </c>
      <c r="D20" s="13">
        <v>0</v>
      </c>
      <c r="E20" s="14"/>
      <c r="F20" s="15"/>
    </row>
    <row r="21" spans="1:7" ht="12" customHeight="1" thickBot="1">
      <c r="A21" s="10"/>
      <c r="B21" s="33" t="s">
        <v>15</v>
      </c>
      <c r="C21" s="12" t="s">
        <v>10</v>
      </c>
      <c r="D21" s="13">
        <v>0</v>
      </c>
      <c r="E21" s="14"/>
      <c r="F21" s="15"/>
    </row>
    <row r="22" spans="1:7" ht="12" customHeight="1" thickBot="1">
      <c r="A22" s="10" t="s">
        <v>12</v>
      </c>
      <c r="B22" s="11" t="s">
        <v>16</v>
      </c>
      <c r="C22" s="12" t="s">
        <v>10</v>
      </c>
      <c r="D22" s="34">
        <v>122009.79</v>
      </c>
      <c r="E22" s="35"/>
      <c r="F22" s="36"/>
    </row>
    <row r="23" spans="1:7" ht="24" customHeight="1" thickBot="1">
      <c r="A23" s="10" t="s">
        <v>42</v>
      </c>
      <c r="B23" s="11" t="s">
        <v>49</v>
      </c>
      <c r="C23" s="12" t="s">
        <v>10</v>
      </c>
      <c r="D23" s="22">
        <f>D9+D12-D16</f>
        <v>50937.020000000004</v>
      </c>
      <c r="E23" s="23"/>
      <c r="F23" s="24"/>
    </row>
    <row r="24" spans="1:7" ht="12" customHeight="1" thickBot="1">
      <c r="A24" s="10"/>
      <c r="B24" s="11" t="s">
        <v>24</v>
      </c>
      <c r="C24" s="12" t="s">
        <v>10</v>
      </c>
      <c r="D24" s="13">
        <v>0</v>
      </c>
      <c r="E24" s="14"/>
      <c r="F24" s="15"/>
    </row>
    <row r="25" spans="1:7" ht="12" customHeight="1" thickBot="1">
      <c r="A25" s="10"/>
      <c r="B25" s="11" t="s">
        <v>31</v>
      </c>
      <c r="C25" s="12" t="s">
        <v>10</v>
      </c>
      <c r="D25" s="22">
        <v>50937.02</v>
      </c>
      <c r="E25" s="23"/>
      <c r="F25" s="24"/>
    </row>
    <row r="26" spans="1:7" ht="13.5" customHeight="1" thickBot="1">
      <c r="A26" s="19" t="s">
        <v>21</v>
      </c>
      <c r="B26" s="20"/>
      <c r="C26" s="20"/>
      <c r="D26" s="20"/>
      <c r="E26" s="20"/>
      <c r="F26" s="21"/>
    </row>
    <row r="27" spans="1:7" ht="12" customHeight="1" thickBot="1">
      <c r="A27" s="37" t="s">
        <v>43</v>
      </c>
      <c r="B27" s="38" t="s">
        <v>17</v>
      </c>
      <c r="C27" s="39" t="s">
        <v>5</v>
      </c>
      <c r="D27" s="40" t="s">
        <v>32</v>
      </c>
      <c r="E27" s="41"/>
      <c r="F27" s="42"/>
    </row>
    <row r="28" spans="1:7" ht="12" customHeight="1" thickBot="1">
      <c r="A28" s="43" t="s">
        <v>44</v>
      </c>
      <c r="B28" s="44" t="s">
        <v>18</v>
      </c>
      <c r="C28" s="45" t="s">
        <v>10</v>
      </c>
      <c r="D28" s="46">
        <v>137793.23660228404</v>
      </c>
      <c r="E28" s="47"/>
      <c r="F28" s="48"/>
    </row>
    <row r="29" spans="1:7" ht="13.5" customHeight="1" thickBot="1">
      <c r="A29" s="19" t="s">
        <v>39</v>
      </c>
      <c r="B29" s="20"/>
      <c r="C29" s="20"/>
      <c r="D29" s="20"/>
      <c r="E29" s="20"/>
      <c r="F29" s="21"/>
      <c r="G29" t="s">
        <v>38</v>
      </c>
    </row>
    <row r="30" spans="1:7" ht="10.5" customHeight="1">
      <c r="A30" s="49" t="s">
        <v>33</v>
      </c>
      <c r="B30" s="50" t="s">
        <v>34</v>
      </c>
      <c r="C30" s="50" t="s">
        <v>35</v>
      </c>
      <c r="D30" s="51" t="s">
        <v>101</v>
      </c>
      <c r="E30" s="51" t="s">
        <v>36</v>
      </c>
      <c r="F30" s="52" t="s">
        <v>37</v>
      </c>
    </row>
    <row r="31" spans="1:7" ht="10.5" customHeight="1">
      <c r="A31" s="89" t="s">
        <v>55</v>
      </c>
      <c r="B31" s="53" t="s">
        <v>56</v>
      </c>
      <c r="C31" s="54" t="s">
        <v>95</v>
      </c>
      <c r="D31" s="55">
        <v>634.20000000000005</v>
      </c>
      <c r="E31" s="55">
        <v>12</v>
      </c>
      <c r="F31" s="90">
        <f>PRODUCT([1]Работы!E3:F3,2.2)</f>
        <v>16742.88</v>
      </c>
    </row>
    <row r="32" spans="1:7" ht="10.5" customHeight="1">
      <c r="A32" s="89" t="s">
        <v>57</v>
      </c>
      <c r="B32" s="56" t="s">
        <v>58</v>
      </c>
      <c r="C32" s="57"/>
      <c r="D32" s="57"/>
      <c r="E32" s="57"/>
      <c r="F32" s="91">
        <f>SUM(F33:F48)</f>
        <v>106867.31840035708</v>
      </c>
    </row>
    <row r="33" spans="1:6" ht="10.5" customHeight="1">
      <c r="A33" s="92">
        <v>1</v>
      </c>
      <c r="B33" s="58" t="s">
        <v>59</v>
      </c>
      <c r="C33" s="54" t="s">
        <v>96</v>
      </c>
      <c r="D33" s="55">
        <v>634.20000000000005</v>
      </c>
      <c r="E33" s="55">
        <v>12</v>
      </c>
      <c r="F33" s="93">
        <f>PRODUCT([1]Работы!E5:F5,2.79)</f>
        <v>21233.016000000003</v>
      </c>
    </row>
    <row r="34" spans="1:6" ht="10.5" customHeight="1">
      <c r="A34" s="94">
        <v>2</v>
      </c>
      <c r="B34" s="59" t="s">
        <v>60</v>
      </c>
      <c r="C34" s="55" t="s">
        <v>61</v>
      </c>
      <c r="D34" s="55">
        <v>10</v>
      </c>
      <c r="E34" s="55">
        <v>1</v>
      </c>
      <c r="F34" s="95">
        <f>SUM([1]Работы!G6,[1]Работы!H6,[1]Работы!I6,[1]Работы!K6,[1]Работы!L6)</f>
        <v>3209.922553156</v>
      </c>
    </row>
    <row r="35" spans="1:6" ht="10.5" customHeight="1">
      <c r="A35" s="92">
        <v>3</v>
      </c>
      <c r="B35" s="59" t="s">
        <v>62</v>
      </c>
      <c r="C35" s="55" t="s">
        <v>63</v>
      </c>
      <c r="D35" s="55">
        <v>0.04</v>
      </c>
      <c r="E35" s="55">
        <v>1</v>
      </c>
      <c r="F35" s="95">
        <f>SUM([1]Работы!G7,[1]Работы!H7,[1]Работы!I7,[1]Работы!K7,[1]Работы!L7)</f>
        <v>5936.2987621050734</v>
      </c>
    </row>
    <row r="36" spans="1:6" ht="10.5" customHeight="1">
      <c r="A36" s="92">
        <v>4</v>
      </c>
      <c r="B36" s="59" t="s">
        <v>64</v>
      </c>
      <c r="C36" s="55" t="s">
        <v>65</v>
      </c>
      <c r="D36" s="55">
        <v>1</v>
      </c>
      <c r="E36" s="55">
        <v>1</v>
      </c>
      <c r="F36" s="95">
        <f>SUM([1]Работы!G8,[1]Работы!H8,[1]Работы!I8,[1]Работы!K8,[1]Работы!L8)</f>
        <v>1346.2170321600001</v>
      </c>
    </row>
    <row r="37" spans="1:6" ht="21" customHeight="1">
      <c r="A37" s="92">
        <v>5</v>
      </c>
      <c r="B37" s="59" t="s">
        <v>66</v>
      </c>
      <c r="C37" s="55" t="s">
        <v>67</v>
      </c>
      <c r="D37" s="60">
        <v>0.5</v>
      </c>
      <c r="E37" s="55">
        <v>2</v>
      </c>
      <c r="F37" s="95">
        <f>SUM([1]Работы!G9,[1]Работы!H9,[1]Работы!I9,[1]Работы!K9,[1]Работы!L9)</f>
        <v>131.2561606356</v>
      </c>
    </row>
    <row r="38" spans="1:6" ht="21" customHeight="1">
      <c r="A38" s="94">
        <v>6</v>
      </c>
      <c r="B38" s="59" t="s">
        <v>68</v>
      </c>
      <c r="C38" s="55" t="s">
        <v>67</v>
      </c>
      <c r="D38" s="60">
        <v>0.5</v>
      </c>
      <c r="E38" s="55">
        <v>2</v>
      </c>
      <c r="F38" s="95">
        <f>SUM([1]Работы!G10,[1]Работы!H10,[1]Работы!I10,[1]Работы!K10,[1]Работы!L10)</f>
        <v>1046.6837425044</v>
      </c>
    </row>
    <row r="39" spans="1:6" ht="10.5" customHeight="1">
      <c r="A39" s="92">
        <v>7</v>
      </c>
      <c r="B39" s="59" t="s">
        <v>69</v>
      </c>
      <c r="C39" s="55" t="s">
        <v>67</v>
      </c>
      <c r="D39" s="60">
        <v>0.5</v>
      </c>
      <c r="E39" s="55">
        <v>2</v>
      </c>
      <c r="F39" s="95">
        <f>SUM([1]Работы!G11,[1]Работы!H11,[1]Работы!I11,[1]Работы!K11,[1]Работы!L11)</f>
        <v>1518.2458948800002</v>
      </c>
    </row>
    <row r="40" spans="1:6" ht="10.5" customHeight="1">
      <c r="A40" s="92">
        <v>8</v>
      </c>
      <c r="B40" s="59" t="s">
        <v>70</v>
      </c>
      <c r="C40" s="55" t="s">
        <v>71</v>
      </c>
      <c r="D40" s="55">
        <v>0.2</v>
      </c>
      <c r="E40" s="55">
        <v>2</v>
      </c>
      <c r="F40" s="95">
        <f>SUM([1]Работы!G12,[1]Работы!H12,[1]Работы!I12,[1]Работы!K12,[1]Работы!L12)</f>
        <v>1135.2268928000001</v>
      </c>
    </row>
    <row r="41" spans="1:6" ht="21" customHeight="1">
      <c r="A41" s="94">
        <v>9</v>
      </c>
      <c r="B41" s="59" t="s">
        <v>72</v>
      </c>
      <c r="C41" s="55" t="s">
        <v>73</v>
      </c>
      <c r="D41" s="55">
        <v>0.5</v>
      </c>
      <c r="E41" s="55">
        <v>2</v>
      </c>
      <c r="F41" s="95">
        <f>SUM([1]Работы!G13,[1]Работы!H13,[1]Работы!I13,[1]Работы!K13,[1]Работы!L13)</f>
        <v>1413.5278837679998</v>
      </c>
    </row>
    <row r="42" spans="1:6" ht="21" customHeight="1">
      <c r="A42" s="92">
        <v>10</v>
      </c>
      <c r="B42" s="59" t="s">
        <v>74</v>
      </c>
      <c r="C42" s="55" t="s">
        <v>73</v>
      </c>
      <c r="D42" s="55">
        <v>0.5</v>
      </c>
      <c r="E42" s="55">
        <v>3</v>
      </c>
      <c r="F42" s="95">
        <f>SUM([1]Работы!G14,[1]Работы!H14,[1]Работы!I14,[1]Работы!K14,[1]Работы!L14)</f>
        <v>2120.2918256520002</v>
      </c>
    </row>
    <row r="43" spans="1:6" ht="21" customHeight="1">
      <c r="A43" s="92">
        <v>11</v>
      </c>
      <c r="B43" s="59" t="s">
        <v>75</v>
      </c>
      <c r="C43" s="55" t="s">
        <v>76</v>
      </c>
      <c r="D43" s="55">
        <v>0.1</v>
      </c>
      <c r="E43" s="55">
        <v>2</v>
      </c>
      <c r="F43" s="95">
        <f>SUM([1]Работы!G15,[1]Работы!H15,[1]Работы!I15,[1]Работы!K15,[1]Работы!L15)</f>
        <v>683.21065269600001</v>
      </c>
    </row>
    <row r="44" spans="1:6" ht="10.5" customHeight="1">
      <c r="A44" s="94">
        <v>12</v>
      </c>
      <c r="B44" s="59" t="s">
        <v>77</v>
      </c>
      <c r="C44" s="54" t="s">
        <v>97</v>
      </c>
      <c r="D44" s="55">
        <v>634.20000000000005</v>
      </c>
      <c r="E44" s="55">
        <v>247</v>
      </c>
      <c r="F44" s="95">
        <f>3.15*[1]Работы!E16*12</f>
        <v>23972.760000000002</v>
      </c>
    </row>
    <row r="45" spans="1:6" ht="10.5" customHeight="1">
      <c r="A45" s="92">
        <v>13</v>
      </c>
      <c r="B45" s="59" t="s">
        <v>78</v>
      </c>
      <c r="C45" s="54" t="s">
        <v>98</v>
      </c>
      <c r="D45" s="55">
        <v>634.20000000000005</v>
      </c>
      <c r="E45" s="55">
        <v>365</v>
      </c>
      <c r="F45" s="95">
        <f>1.95*[1]Работы!E17/30*[1]Работы!F17</f>
        <v>15046.395</v>
      </c>
    </row>
    <row r="46" spans="1:6" ht="10.5" customHeight="1">
      <c r="A46" s="92">
        <v>14</v>
      </c>
      <c r="B46" s="61" t="s">
        <v>79</v>
      </c>
      <c r="C46" s="54" t="s">
        <v>99</v>
      </c>
      <c r="D46" s="55">
        <v>634.20000000000005</v>
      </c>
      <c r="E46" s="62">
        <v>48</v>
      </c>
      <c r="F46" s="95">
        <f>PRODUCT([1]Работы!E18,1.64,12)</f>
        <v>12481.056</v>
      </c>
    </row>
    <row r="47" spans="1:6" ht="10.5" customHeight="1">
      <c r="A47" s="94">
        <v>15</v>
      </c>
      <c r="B47" s="63" t="s">
        <v>80</v>
      </c>
      <c r="C47" s="64"/>
      <c r="D47" s="55">
        <v>634.20000000000005</v>
      </c>
      <c r="E47" s="64"/>
      <c r="F47" s="96">
        <v>7860</v>
      </c>
    </row>
    <row r="48" spans="1:6" ht="10.5" customHeight="1">
      <c r="A48" s="92">
        <v>16</v>
      </c>
      <c r="B48" s="61" t="s">
        <v>81</v>
      </c>
      <c r="C48" s="62"/>
      <c r="D48" s="62"/>
      <c r="E48" s="62"/>
      <c r="F48" s="95">
        <v>7733.21</v>
      </c>
    </row>
    <row r="49" spans="1:6" ht="10.5" customHeight="1">
      <c r="A49" s="97" t="s">
        <v>82</v>
      </c>
      <c r="B49" s="65" t="s">
        <v>83</v>
      </c>
      <c r="C49" s="66"/>
      <c r="D49" s="66"/>
      <c r="E49" s="66"/>
      <c r="F49" s="98">
        <f>SUM(F50:F54)</f>
        <v>14183.038201926973</v>
      </c>
    </row>
    <row r="50" spans="1:6" ht="10.5" customHeight="1">
      <c r="A50" s="99">
        <v>1</v>
      </c>
      <c r="B50" s="59" t="s">
        <v>84</v>
      </c>
      <c r="C50" s="55" t="s">
        <v>85</v>
      </c>
      <c r="D50" s="55">
        <v>2E-3</v>
      </c>
      <c r="E50" s="55">
        <v>2</v>
      </c>
      <c r="F50" s="95">
        <f>SUM([1]Работы!G22,[1]Работы!H22,[1]Работы!I22,[1]Работы!K22,[1]Работы!L22)</f>
        <v>383.86907795426401</v>
      </c>
    </row>
    <row r="51" spans="1:6" ht="21" customHeight="1">
      <c r="A51" s="99">
        <v>2</v>
      </c>
      <c r="B51" s="59" t="s">
        <v>86</v>
      </c>
      <c r="C51" s="55" t="s">
        <v>87</v>
      </c>
      <c r="D51" s="55">
        <v>0.01</v>
      </c>
      <c r="E51" s="55">
        <v>9</v>
      </c>
      <c r="F51" s="95">
        <f>SUM([1]Работы!G23,[1]Работы!H23,[1]Работы!I23,[1]Работы!K23,[1]Работы!L23)</f>
        <v>4363.6579729976693</v>
      </c>
    </row>
    <row r="52" spans="1:6" ht="10.5" customHeight="1">
      <c r="A52" s="99">
        <v>3</v>
      </c>
      <c r="B52" s="59" t="s">
        <v>88</v>
      </c>
      <c r="C52" s="55" t="s">
        <v>89</v>
      </c>
      <c r="D52" s="55">
        <v>0.01</v>
      </c>
      <c r="E52" s="55">
        <v>2</v>
      </c>
      <c r="F52" s="95">
        <f>SUM([1]Работы!G24,[1]Работы!H24,[1]Работы!I24,[1]Работы!K24,[1]Работы!L24)</f>
        <v>287.56835097504006</v>
      </c>
    </row>
    <row r="53" spans="1:6" ht="10.5" customHeight="1">
      <c r="A53" s="94">
        <v>4</v>
      </c>
      <c r="B53" s="59" t="s">
        <v>90</v>
      </c>
      <c r="C53" s="55" t="s">
        <v>91</v>
      </c>
      <c r="D53" s="55">
        <v>2.4E-2</v>
      </c>
      <c r="E53" s="55">
        <v>1</v>
      </c>
      <c r="F53" s="100">
        <f>SUM([1]Работы!G25,[1]Работы!H25,[1]Работы!I25,[1]Работы!K25,[1]Работы!L25)</f>
        <v>7587.6327999999994</v>
      </c>
    </row>
    <row r="54" spans="1:6" ht="10.5" customHeight="1">
      <c r="A54" s="94">
        <v>5</v>
      </c>
      <c r="B54" s="59" t="s">
        <v>92</v>
      </c>
      <c r="C54" s="55" t="s">
        <v>93</v>
      </c>
      <c r="D54" s="55">
        <v>2</v>
      </c>
      <c r="E54" s="55">
        <v>1</v>
      </c>
      <c r="F54" s="95">
        <f>SUM([1]Работы!G26:L26)</f>
        <v>1560.31</v>
      </c>
    </row>
    <row r="55" spans="1:6" ht="13.5" customHeight="1" thickBot="1">
      <c r="A55" s="101" t="s">
        <v>94</v>
      </c>
      <c r="B55" s="57"/>
      <c r="C55" s="57"/>
      <c r="D55" s="57"/>
      <c r="E55" s="57"/>
      <c r="F55" s="98">
        <f>SUM(F31,F32,F49)</f>
        <v>137793.23660228404</v>
      </c>
    </row>
    <row r="56" spans="1:6" ht="13.5" customHeight="1" thickBot="1">
      <c r="A56" s="67" t="s">
        <v>50</v>
      </c>
      <c r="B56" s="68"/>
      <c r="C56" s="68"/>
      <c r="D56" s="68"/>
      <c r="E56" s="68"/>
      <c r="F56" s="69"/>
    </row>
    <row r="57" spans="1:6" ht="10.5" customHeight="1">
      <c r="A57" s="70" t="s">
        <v>3</v>
      </c>
      <c r="B57" s="87" t="s">
        <v>100</v>
      </c>
      <c r="C57" s="71" t="s">
        <v>51</v>
      </c>
      <c r="D57" s="72">
        <v>29</v>
      </c>
      <c r="E57" s="73"/>
      <c r="F57" s="74"/>
    </row>
    <row r="58" spans="1:6" ht="10.5" customHeight="1">
      <c r="A58" s="75" t="s">
        <v>6</v>
      </c>
      <c r="B58" s="76" t="s">
        <v>52</v>
      </c>
      <c r="C58" s="77" t="s">
        <v>51</v>
      </c>
      <c r="D58" s="78">
        <v>0</v>
      </c>
      <c r="E58" s="79"/>
      <c r="F58" s="80"/>
    </row>
    <row r="59" spans="1:6" ht="21" customHeight="1" thickBot="1">
      <c r="A59" s="81" t="s">
        <v>8</v>
      </c>
      <c r="B59" s="82" t="s">
        <v>53</v>
      </c>
      <c r="C59" s="83" t="s">
        <v>10</v>
      </c>
      <c r="D59" s="84">
        <v>14933.34</v>
      </c>
      <c r="E59" s="85"/>
      <c r="F59" s="86"/>
    </row>
    <row r="60" spans="1:6" ht="9" customHeight="1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88" t="s">
        <v>20</v>
      </c>
      <c r="E61" s="88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</sheetData>
  <mergeCells count="33">
    <mergeCell ref="D61:E61"/>
    <mergeCell ref="D14:F14"/>
    <mergeCell ref="A56:F56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25:F25"/>
    <mergeCell ref="D57:F57"/>
    <mergeCell ref="D58:F58"/>
    <mergeCell ref="D59:F59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</mergeCells>
  <pageMargins left="0.39370078740157483" right="0.39370078740157483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Азина 26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2019-03-22T05:03:51Z</dcterms:modified>
</cp:coreProperties>
</file>