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Азина 11" sheetId="1" r:id="rId1"/>
    <sheet name="Лист2" sheetId="2" r:id="rId2"/>
    <sheet name="Лист3" sheetId="3" r:id="rId3"/>
  </sheets>
  <externalReferences>
    <externalReference r:id="rId4"/>
  </externalReferences>
  <calcPr calcId="124519"/>
</workbook>
</file>

<file path=xl/calcChain.xml><?xml version="1.0" encoding="utf-8"?>
<calcChain xmlns="http://schemas.openxmlformats.org/spreadsheetml/2006/main">
  <c r="D15" i="1"/>
  <c r="D14"/>
  <c r="D13"/>
  <c r="F31"/>
  <c r="F33"/>
  <c r="F32" s="1"/>
  <c r="F54" s="1"/>
  <c r="F34"/>
  <c r="F35"/>
  <c r="F36"/>
  <c r="F37"/>
  <c r="F38"/>
  <c r="F39"/>
  <c r="F40"/>
  <c r="F41"/>
  <c r="F42"/>
  <c r="F43"/>
  <c r="F44"/>
  <c r="F45"/>
  <c r="F46"/>
  <c r="F50"/>
  <c r="F51"/>
  <c r="F49" s="1"/>
  <c r="F52"/>
  <c r="F53"/>
  <c r="D23"/>
</calcChain>
</file>

<file path=xl/sharedStrings.xml><?xml version="1.0" encoding="utf-8"?>
<sst xmlns="http://schemas.openxmlformats.org/spreadsheetml/2006/main" count="131" uniqueCount="100">
  <si>
    <t>N пп</t>
  </si>
  <si>
    <t>Наименование параметра</t>
  </si>
  <si>
    <t>Единица измерения</t>
  </si>
  <si>
    <t>1.</t>
  </si>
  <si>
    <t>Дата заполнения/ внесения изменений</t>
  </si>
  <si>
    <t>-</t>
  </si>
  <si>
    <t>2.</t>
  </si>
  <si>
    <t>Дата начала отчетного периода</t>
  </si>
  <si>
    <t>3.</t>
  </si>
  <si>
    <t>Дата конца отчетного периода</t>
  </si>
  <si>
    <t>руб.</t>
  </si>
  <si>
    <t>6.</t>
  </si>
  <si>
    <t>7.</t>
  </si>
  <si>
    <t>- субсидий</t>
  </si>
  <si>
    <t>- денежных средств от использования общего имущества</t>
  </si>
  <si>
    <t>- прочие поступления</t>
  </si>
  <si>
    <t>Всего денежных средств с учетом остатков</t>
  </si>
  <si>
    <t>Наименование работ (услуг)</t>
  </si>
  <si>
    <t>Годовая фактическая стоимость работ (услуг)</t>
  </si>
  <si>
    <t>Получено денежных средств, в том числе:</t>
  </si>
  <si>
    <t>ООО "КП "Альтернатива"</t>
  </si>
  <si>
    <t>Выполненные работы (оказанные услуги) по содержанию общего имущества и текущему ремонту в отчетном периоде</t>
  </si>
  <si>
    <t>Значение</t>
  </si>
  <si>
    <t xml:space="preserve">Общая информация о выполняемых работах (оказываемых услугах) по содержанию и текущему ремонту общего имущества </t>
  </si>
  <si>
    <t xml:space="preserve"> - переплата потребителями</t>
  </si>
  <si>
    <t>Начислено за услуги (работы) по содержанию и текущему ремонту, в том числе:</t>
  </si>
  <si>
    <t xml:space="preserve"> - за содержание дома</t>
  </si>
  <si>
    <t xml:space="preserve"> - за текущий ремонт</t>
  </si>
  <si>
    <t xml:space="preserve"> - за услуги управления</t>
  </si>
  <si>
    <t xml:space="preserve"> - денежных средств от потребителей</t>
  </si>
  <si>
    <t xml:space="preserve"> - целевых взносов от потребителей</t>
  </si>
  <si>
    <t xml:space="preserve"> - задолженность потребителей</t>
  </si>
  <si>
    <t>Управление жилым домом</t>
  </si>
  <si>
    <t>№пп</t>
  </si>
  <si>
    <t>Работа</t>
  </si>
  <si>
    <t>Измеритель</t>
  </si>
  <si>
    <t>Стоимость, руб.</t>
  </si>
  <si>
    <t xml:space="preserve"> </t>
  </si>
  <si>
    <t>Детальный перечень выполненных работ (оказанных услуг) - Управление жилым домом</t>
  </si>
  <si>
    <t>4.</t>
  </si>
  <si>
    <t>5.</t>
  </si>
  <si>
    <t>8.</t>
  </si>
  <si>
    <t>9.</t>
  </si>
  <si>
    <t>10.</t>
  </si>
  <si>
    <t>Отчет об исполнении управляющей организацией договора управления Азина д. 11</t>
  </si>
  <si>
    <t>Переходящие остатки денежных средств (на начало периода 01.01.2018г.)</t>
  </si>
  <si>
    <t>Переходящие остатки денежных средств (на конец периода 31.12.2018г.)</t>
  </si>
  <si>
    <t>Информация о ведении претензионно-исковой работы в отношении потребителей-должников</t>
  </si>
  <si>
    <t>ед.</t>
  </si>
  <si>
    <t>Направлено исковых заявлений</t>
  </si>
  <si>
    <t>Получено денежных средств  по результатам претензионно-исковой работы</t>
  </si>
  <si>
    <t>01 января 2018 года</t>
  </si>
  <si>
    <t>31 декабря 2018 года</t>
  </si>
  <si>
    <t>05 марта 2019 года</t>
  </si>
  <si>
    <t>I.</t>
  </si>
  <si>
    <t>Расходы на управление</t>
  </si>
  <si>
    <t>II.</t>
  </si>
  <si>
    <t>Работы по содержанию общего имущества</t>
  </si>
  <si>
    <t>Содержание аварийно-диспетчерской службы</t>
  </si>
  <si>
    <t>Промывка трубопроводов системы центрального отопления</t>
  </si>
  <si>
    <t>10 м трубопровода</t>
  </si>
  <si>
    <t>Ревизия запорной арматуры</t>
  </si>
  <si>
    <t>100 задвижек</t>
  </si>
  <si>
    <t>Запуск отопления</t>
  </si>
  <si>
    <t>1 здание</t>
  </si>
  <si>
    <t>Осмотр территории вокруг здания и фундамента</t>
  </si>
  <si>
    <t>1000 кв.м. общей площади</t>
  </si>
  <si>
    <t>Осмотр кирпичных и железобетонных стен, фасадов</t>
  </si>
  <si>
    <t>Осмотр внутренней отделки стен</t>
  </si>
  <si>
    <t>Осмотр всех элементов кровель, водостоков</t>
  </si>
  <si>
    <t>1000 кв.м. кровли</t>
  </si>
  <si>
    <t>Проверка исправности  канализационных  вытяжек</t>
  </si>
  <si>
    <t>1000 м2  площади помещений</t>
  </si>
  <si>
    <t>Проведение технических осмотров и устранение незначительных неисправностей в системе вентиляции</t>
  </si>
  <si>
    <t>Осмотр  электросети, арматуры, электрооборудования на лестничных клетках</t>
  </si>
  <si>
    <t>100 лестничных площадок</t>
  </si>
  <si>
    <t>Уборка придомовой территории</t>
  </si>
  <si>
    <t>Вывоз твердых бытовых отходов и крупногабаритного мусора</t>
  </si>
  <si>
    <t>Уборка подъездов</t>
  </si>
  <si>
    <t>Ослуживание внутридомового газового оборудования</t>
  </si>
  <si>
    <t>Общедомовые нужды (электроэнергия, ГВ, ХВ)</t>
  </si>
  <si>
    <t>III.</t>
  </si>
  <si>
    <t>Работы по текущему ремонту общего имущества</t>
  </si>
  <si>
    <t>Устранение неисправности электроснабжения</t>
  </si>
  <si>
    <t>1000 пог.м.</t>
  </si>
  <si>
    <t>Устранение неисправности трубопровода СО, ГВС, ХВС</t>
  </si>
  <si>
    <t>100 м трубопроводов</t>
  </si>
  <si>
    <t>Замена ламп</t>
  </si>
  <si>
    <t>100 шт.</t>
  </si>
  <si>
    <t>Ремонт дверного полотна</t>
  </si>
  <si>
    <t>1 шт.</t>
  </si>
  <si>
    <t>ИТОГО:</t>
  </si>
  <si>
    <r>
      <t>2,20 руб/м</t>
    </r>
    <r>
      <rPr>
        <sz val="8"/>
        <rFont val="Calibri"/>
        <family val="2"/>
        <charset val="204"/>
      </rPr>
      <t>²</t>
    </r>
  </si>
  <si>
    <r>
      <t>2,79 руб/м</t>
    </r>
    <r>
      <rPr>
        <sz val="8"/>
        <rFont val="Calibri"/>
        <family val="2"/>
        <charset val="204"/>
      </rPr>
      <t>²</t>
    </r>
  </si>
  <si>
    <r>
      <t>3,15 руб/м</t>
    </r>
    <r>
      <rPr>
        <sz val="8"/>
        <rFont val="Calibri"/>
        <family val="2"/>
        <charset val="204"/>
      </rPr>
      <t>²</t>
    </r>
  </si>
  <si>
    <r>
      <t>1,95 руб/м</t>
    </r>
    <r>
      <rPr>
        <sz val="8"/>
        <rFont val="Calibri"/>
        <family val="2"/>
        <charset val="204"/>
      </rPr>
      <t>²</t>
    </r>
  </si>
  <si>
    <r>
      <t>1,64 руб/м</t>
    </r>
    <r>
      <rPr>
        <sz val="8"/>
        <rFont val="Calibri"/>
        <family val="2"/>
        <charset val="204"/>
      </rPr>
      <t>²</t>
    </r>
  </si>
  <si>
    <t>Направлено претензий потребителям-должникам</t>
  </si>
  <si>
    <t>Кол-во ед.из.</t>
  </si>
  <si>
    <t>Периодичность</t>
  </si>
</sst>
</file>

<file path=xl/styles.xml><?xml version="1.0" encoding="utf-8"?>
<styleSheet xmlns="http://schemas.openxmlformats.org/spreadsheetml/2006/main">
  <numFmts count="1">
    <numFmt numFmtId="164" formatCode="0.0"/>
  </numFmts>
  <fonts count="12">
    <font>
      <sz val="11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9"/>
      <color theme="1"/>
      <name val="Calibri"/>
      <family val="2"/>
      <charset val="204"/>
      <scheme val="minor"/>
    </font>
    <font>
      <b/>
      <sz val="8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color rgb="FFFF0000"/>
      <name val="Times New Roman"/>
      <family val="1"/>
      <charset val="204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Calibri"/>
      <family val="2"/>
      <charset val="204"/>
    </font>
    <font>
      <sz val="8"/>
      <color indexed="8"/>
      <name val="Times New Roman"/>
      <family val="1"/>
      <charset val="204"/>
    </font>
    <font>
      <b/>
      <sz val="8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2">
    <xf numFmtId="0" fontId="0" fillId="0" borderId="0" xfId="0"/>
    <xf numFmtId="0" fontId="1" fillId="0" borderId="0" xfId="0" applyFont="1"/>
    <xf numFmtId="2" fontId="0" fillId="0" borderId="0" xfId="0" applyNumberFormat="1"/>
    <xf numFmtId="0" fontId="3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10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0" fontId="5" fillId="0" borderId="5" xfId="0" applyFont="1" applyBorder="1" applyAlignment="1">
      <alignment vertical="top" wrapText="1"/>
    </xf>
    <xf numFmtId="0" fontId="5" fillId="0" borderId="5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5" fillId="0" borderId="10" xfId="0" applyFont="1" applyBorder="1" applyAlignment="1">
      <alignment horizontal="center" vertical="top" wrapText="1"/>
    </xf>
    <xf numFmtId="0" fontId="5" fillId="0" borderId="3" xfId="0" applyFont="1" applyBorder="1" applyAlignment="1">
      <alignment vertical="top" wrapText="1"/>
    </xf>
    <xf numFmtId="0" fontId="5" fillId="0" borderId="3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2" fontId="5" fillId="0" borderId="1" xfId="0" applyNumberFormat="1" applyFont="1" applyBorder="1" applyAlignment="1">
      <alignment horizontal="left" vertical="top" wrapText="1"/>
    </xf>
    <xf numFmtId="2" fontId="5" fillId="0" borderId="2" xfId="0" applyNumberFormat="1" applyFont="1" applyBorder="1" applyAlignment="1">
      <alignment horizontal="left" vertical="top" wrapText="1"/>
    </xf>
    <xf numFmtId="2" fontId="5" fillId="0" borderId="3" xfId="0" applyNumberFormat="1" applyFont="1" applyBorder="1" applyAlignment="1">
      <alignment horizontal="left" vertical="top" wrapText="1"/>
    </xf>
    <xf numFmtId="0" fontId="5" fillId="0" borderId="6" xfId="0" applyFont="1" applyBorder="1" applyAlignment="1">
      <alignment horizontal="center" vertical="top" wrapText="1"/>
    </xf>
    <xf numFmtId="0" fontId="5" fillId="0" borderId="7" xfId="0" applyFont="1" applyBorder="1" applyAlignment="1">
      <alignment vertical="top" wrapText="1"/>
    </xf>
    <xf numFmtId="0" fontId="5" fillId="0" borderId="7" xfId="0" applyFont="1" applyBorder="1" applyAlignment="1">
      <alignment horizontal="center" vertical="top" wrapText="1"/>
    </xf>
    <xf numFmtId="0" fontId="5" fillId="0" borderId="8" xfId="0" applyFont="1" applyBorder="1" applyAlignment="1">
      <alignment horizontal="center" vertical="top" wrapText="1"/>
    </xf>
    <xf numFmtId="0" fontId="5" fillId="0" borderId="9" xfId="0" applyFont="1" applyBorder="1" applyAlignment="1">
      <alignment horizontal="justify" vertical="top" wrapText="1"/>
    </xf>
    <xf numFmtId="0" fontId="5" fillId="0" borderId="9" xfId="0" applyFont="1" applyBorder="1" applyAlignment="1">
      <alignment horizontal="center" vertical="top" wrapText="1"/>
    </xf>
    <xf numFmtId="0" fontId="5" fillId="0" borderId="10" xfId="0" applyFont="1" applyBorder="1" applyAlignment="1">
      <alignment horizontal="justify" vertical="top" wrapText="1"/>
    </xf>
    <xf numFmtId="0" fontId="5" fillId="0" borderId="3" xfId="0" applyFont="1" applyBorder="1" applyAlignment="1">
      <alignment horizontal="justify" vertical="top" wrapText="1"/>
    </xf>
    <xf numFmtId="0" fontId="5" fillId="0" borderId="5" xfId="0" applyFont="1" applyBorder="1" applyAlignment="1">
      <alignment horizontal="justify" vertical="top" wrapText="1"/>
    </xf>
    <xf numFmtId="2" fontId="7" fillId="0" borderId="1" xfId="0" applyNumberFormat="1" applyFont="1" applyBorder="1" applyAlignment="1">
      <alignment horizontal="left" vertical="top" wrapText="1"/>
    </xf>
    <xf numFmtId="2" fontId="7" fillId="0" borderId="2" xfId="0" applyNumberFormat="1" applyFont="1" applyBorder="1" applyAlignment="1">
      <alignment horizontal="left" vertical="top" wrapText="1"/>
    </xf>
    <xf numFmtId="2" fontId="7" fillId="0" borderId="3" xfId="0" applyNumberFormat="1" applyFont="1" applyBorder="1" applyAlignment="1">
      <alignment horizontal="left" vertical="top" wrapText="1"/>
    </xf>
    <xf numFmtId="0" fontId="7" fillId="0" borderId="4" xfId="0" applyFont="1" applyBorder="1" applyAlignment="1">
      <alignment horizontal="center" vertical="top" wrapText="1"/>
    </xf>
    <xf numFmtId="0" fontId="7" fillId="0" borderId="5" xfId="0" applyFont="1" applyBorder="1" applyAlignment="1">
      <alignment vertical="top" wrapText="1"/>
    </xf>
    <xf numFmtId="0" fontId="7" fillId="0" borderId="5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left" vertical="top" wrapText="1"/>
    </xf>
    <xf numFmtId="0" fontId="7" fillId="0" borderId="3" xfId="0" applyFont="1" applyBorder="1" applyAlignment="1">
      <alignment horizontal="left" vertical="top" wrapText="1"/>
    </xf>
    <xf numFmtId="0" fontId="7" fillId="0" borderId="8" xfId="0" applyFont="1" applyBorder="1" applyAlignment="1">
      <alignment horizontal="center" vertical="top" wrapText="1"/>
    </xf>
    <xf numFmtId="0" fontId="7" fillId="0" borderId="9" xfId="0" applyFont="1" applyBorder="1" applyAlignment="1">
      <alignment vertical="top" wrapText="1"/>
    </xf>
    <xf numFmtId="0" fontId="7" fillId="0" borderId="9" xfId="0" applyFont="1" applyBorder="1" applyAlignment="1">
      <alignment horizontal="center" vertical="top" wrapText="1"/>
    </xf>
    <xf numFmtId="4" fontId="5" fillId="0" borderId="1" xfId="0" applyNumberFormat="1" applyFont="1" applyFill="1" applyBorder="1" applyAlignment="1" applyProtection="1">
      <alignment horizontal="left" vertical="center"/>
    </xf>
    <xf numFmtId="4" fontId="5" fillId="0" borderId="2" xfId="0" applyNumberFormat="1" applyFont="1" applyFill="1" applyBorder="1" applyAlignment="1" applyProtection="1">
      <alignment horizontal="left" vertical="center"/>
    </xf>
    <xf numFmtId="4" fontId="5" fillId="0" borderId="3" xfId="0" applyNumberFormat="1" applyFont="1" applyFill="1" applyBorder="1" applyAlignment="1" applyProtection="1">
      <alignment horizontal="left" vertical="center"/>
    </xf>
    <xf numFmtId="0" fontId="8" fillId="0" borderId="12" xfId="0" applyFont="1" applyFill="1" applyBorder="1" applyAlignment="1" applyProtection="1">
      <alignment horizontal="center" vertical="center" wrapText="1"/>
    </xf>
    <xf numFmtId="0" fontId="8" fillId="0" borderId="13" xfId="0" applyFont="1" applyFill="1" applyBorder="1" applyAlignment="1" applyProtection="1">
      <alignment horizontal="center" vertical="center"/>
    </xf>
    <xf numFmtId="0" fontId="8" fillId="0" borderId="13" xfId="0" applyFont="1" applyFill="1" applyBorder="1" applyAlignment="1" applyProtection="1">
      <alignment horizontal="center" vertical="center" wrapText="1"/>
    </xf>
    <xf numFmtId="0" fontId="8" fillId="0" borderId="14" xfId="0" applyFont="1" applyFill="1" applyBorder="1" applyAlignment="1" applyProtection="1">
      <alignment horizontal="center" vertical="center"/>
    </xf>
    <xf numFmtId="0" fontId="8" fillId="0" borderId="11" xfId="0" applyFont="1" applyFill="1" applyBorder="1" applyAlignment="1" applyProtection="1">
      <alignment horizontal="left" vertical="center"/>
    </xf>
    <xf numFmtId="0" fontId="7" fillId="0" borderId="11" xfId="0" applyFont="1" applyFill="1" applyBorder="1" applyAlignment="1" applyProtection="1">
      <alignment horizontal="center" vertical="center"/>
    </xf>
    <xf numFmtId="0" fontId="7" fillId="0" borderId="11" xfId="0" applyFont="1" applyFill="1" applyBorder="1" applyAlignment="1" applyProtection="1">
      <alignment horizontal="center" vertical="center" wrapText="1"/>
    </xf>
    <xf numFmtId="0" fontId="8" fillId="0" borderId="15" xfId="0" applyFont="1" applyFill="1" applyBorder="1" applyAlignment="1" applyProtection="1">
      <alignment vertical="center"/>
    </xf>
    <xf numFmtId="0" fontId="8" fillId="0" borderId="16" xfId="0" applyFont="1" applyFill="1" applyBorder="1" applyAlignment="1" applyProtection="1">
      <alignment vertical="center"/>
    </xf>
    <xf numFmtId="0" fontId="7" fillId="0" borderId="11" xfId="0" applyFont="1" applyFill="1" applyBorder="1" applyAlignment="1" applyProtection="1">
      <alignment horizontal="left" vertical="center"/>
    </xf>
    <xf numFmtId="0" fontId="7" fillId="0" borderId="11" xfId="0" applyFont="1" applyFill="1" applyBorder="1" applyAlignment="1" applyProtection="1">
      <alignment horizontal="left" vertical="center" wrapText="1"/>
    </xf>
    <xf numFmtId="164" fontId="7" fillId="0" borderId="11" xfId="0" applyNumberFormat="1" applyFont="1" applyFill="1" applyBorder="1" applyAlignment="1" applyProtection="1">
      <alignment horizontal="center" vertical="center" wrapText="1"/>
    </xf>
    <xf numFmtId="0" fontId="7" fillId="2" borderId="11" xfId="0" applyFont="1" applyFill="1" applyBorder="1" applyAlignment="1" applyProtection="1">
      <alignment horizontal="left" vertical="center" wrapText="1"/>
    </xf>
    <xf numFmtId="0" fontId="7" fillId="2" borderId="11" xfId="0" applyFont="1" applyFill="1" applyBorder="1" applyAlignment="1" applyProtection="1">
      <alignment horizontal="center" vertical="center" wrapText="1"/>
    </xf>
    <xf numFmtId="0" fontId="5" fillId="2" borderId="11" xfId="0" applyFont="1" applyFill="1" applyBorder="1" applyAlignment="1" applyProtection="1">
      <alignment horizontal="left" vertical="center" wrapText="1"/>
    </xf>
    <xf numFmtId="0" fontId="6" fillId="2" borderId="11" xfId="0" applyFont="1" applyFill="1" applyBorder="1" applyAlignment="1" applyProtection="1">
      <alignment horizontal="center" vertical="center" wrapText="1"/>
    </xf>
    <xf numFmtId="0" fontId="8" fillId="0" borderId="15" xfId="0" applyFont="1" applyFill="1" applyBorder="1" applyAlignment="1" applyProtection="1">
      <alignment vertical="center" wrapText="1"/>
    </xf>
    <xf numFmtId="0" fontId="8" fillId="0" borderId="16" xfId="0" applyFont="1" applyFill="1" applyBorder="1" applyAlignment="1" applyProtection="1">
      <alignment vertical="center" wrapText="1"/>
    </xf>
    <xf numFmtId="0" fontId="4" fillId="0" borderId="1" xfId="0" applyFont="1" applyBorder="1" applyAlignment="1">
      <alignment horizontal="left"/>
    </xf>
    <xf numFmtId="0" fontId="4" fillId="0" borderId="2" xfId="0" applyFont="1" applyBorder="1" applyAlignment="1">
      <alignment horizontal="left"/>
    </xf>
    <xf numFmtId="0" fontId="4" fillId="0" borderId="3" xfId="0" applyFont="1" applyBorder="1" applyAlignment="1">
      <alignment horizontal="left"/>
    </xf>
    <xf numFmtId="0" fontId="5" fillId="0" borderId="19" xfId="0" applyFont="1" applyBorder="1" applyAlignment="1">
      <alignment horizontal="center"/>
    </xf>
    <xf numFmtId="0" fontId="5" fillId="0" borderId="20" xfId="0" applyFont="1" applyBorder="1" applyAlignment="1">
      <alignment horizontal="left"/>
    </xf>
    <xf numFmtId="0" fontId="5" fillId="0" borderId="20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22" xfId="0" applyFont="1" applyBorder="1" applyAlignment="1">
      <alignment horizontal="center"/>
    </xf>
    <xf numFmtId="0" fontId="5" fillId="0" borderId="23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11" xfId="0" applyFont="1" applyBorder="1"/>
    <xf numFmtId="0" fontId="5" fillId="0" borderId="11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5" fillId="0" borderId="24" xfId="0" applyFont="1" applyBorder="1" applyAlignment="1">
      <alignment horizontal="center"/>
    </xf>
    <xf numFmtId="0" fontId="5" fillId="0" borderId="25" xfId="0" applyFont="1" applyBorder="1" applyAlignment="1">
      <alignment horizontal="center"/>
    </xf>
    <xf numFmtId="0" fontId="5" fillId="0" borderId="26" xfId="0" applyFont="1" applyBorder="1" applyAlignment="1">
      <alignment vertical="center" wrapText="1"/>
    </xf>
    <xf numFmtId="0" fontId="5" fillId="0" borderId="26" xfId="0" applyFont="1" applyBorder="1" applyAlignment="1">
      <alignment horizontal="center"/>
    </xf>
    <xf numFmtId="0" fontId="5" fillId="0" borderId="27" xfId="0" applyFont="1" applyBorder="1" applyAlignment="1">
      <alignment horizontal="center"/>
    </xf>
    <xf numFmtId="0" fontId="5" fillId="0" borderId="28" xfId="0" applyFont="1" applyBorder="1" applyAlignment="1">
      <alignment horizontal="center"/>
    </xf>
    <xf numFmtId="0" fontId="5" fillId="0" borderId="29" xfId="0" applyFont="1" applyBorder="1" applyAlignment="1">
      <alignment horizontal="center"/>
    </xf>
    <xf numFmtId="0" fontId="8" fillId="0" borderId="17" xfId="0" applyFont="1" applyFill="1" applyBorder="1" applyAlignment="1" applyProtection="1">
      <alignment horizontal="center" vertical="center" wrapText="1"/>
    </xf>
    <xf numFmtId="0" fontId="8" fillId="0" borderId="18" xfId="0" applyFont="1" applyFill="1" applyBorder="1" applyAlignment="1" applyProtection="1">
      <alignment horizontal="right" vertical="center" wrapText="1"/>
    </xf>
    <xf numFmtId="4" fontId="8" fillId="0" borderId="18" xfId="0" applyNumberFormat="1" applyFont="1" applyFill="1" applyBorder="1" applyAlignment="1" applyProtection="1">
      <alignment horizontal="right" vertical="center" wrapText="1"/>
    </xf>
    <xf numFmtId="0" fontId="7" fillId="0" borderId="17" xfId="0" applyFont="1" applyFill="1" applyBorder="1" applyAlignment="1" applyProtection="1">
      <alignment horizontal="center" vertical="center" wrapText="1"/>
    </xf>
    <xf numFmtId="4" fontId="7" fillId="0" borderId="18" xfId="0" applyNumberFormat="1" applyFont="1" applyFill="1" applyBorder="1" applyAlignment="1" applyProtection="1">
      <alignment horizontal="right" vertical="center" wrapText="1"/>
    </xf>
    <xf numFmtId="0" fontId="7" fillId="0" borderId="17" xfId="0" applyFont="1" applyFill="1" applyBorder="1" applyAlignment="1" applyProtection="1">
      <alignment horizontal="center" vertical="center"/>
    </xf>
    <xf numFmtId="4" fontId="10" fillId="0" borderId="18" xfId="0" applyNumberFormat="1" applyFont="1" applyFill="1" applyBorder="1" applyAlignment="1" applyProtection="1">
      <alignment horizontal="right" vertical="center"/>
    </xf>
    <xf numFmtId="4" fontId="5" fillId="0" borderId="18" xfId="0" applyNumberFormat="1" applyFont="1" applyFill="1" applyBorder="1" applyAlignment="1" applyProtection="1">
      <alignment horizontal="right" vertical="center"/>
    </xf>
    <xf numFmtId="0" fontId="11" fillId="0" borderId="17" xfId="0" applyFont="1" applyFill="1" applyBorder="1" applyAlignment="1" applyProtection="1">
      <alignment horizontal="center" vertical="center"/>
    </xf>
    <xf numFmtId="4" fontId="11" fillId="0" borderId="18" xfId="0" applyNumberFormat="1" applyFont="1" applyFill="1" applyBorder="1" applyAlignment="1" applyProtection="1">
      <alignment horizontal="right" vertical="center"/>
    </xf>
    <xf numFmtId="0" fontId="10" fillId="0" borderId="17" xfId="0" applyFont="1" applyFill="1" applyBorder="1" applyAlignment="1" applyProtection="1">
      <alignment horizontal="center" vertical="center"/>
    </xf>
    <xf numFmtId="4" fontId="7" fillId="0" borderId="18" xfId="0" applyNumberFormat="1" applyFont="1" applyFill="1" applyBorder="1" applyAlignment="1" applyProtection="1">
      <alignment horizontal="right" vertical="center"/>
    </xf>
    <xf numFmtId="0" fontId="8" fillId="0" borderId="30" xfId="0" applyFont="1" applyFill="1" applyBorder="1" applyAlignment="1" applyProtection="1">
      <alignment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40;&#1079;&#1080;&#1085;&#1072;%2011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Работы"/>
      <sheetName val="Ресурсы"/>
    </sheetNames>
    <sheetDataSet>
      <sheetData sheetId="0">
        <row r="3">
          <cell r="E3">
            <v>382.8</v>
          </cell>
          <cell r="F3">
            <v>12</v>
          </cell>
        </row>
        <row r="5">
          <cell r="E5">
            <v>382.8</v>
          </cell>
          <cell r="F5">
            <v>12</v>
          </cell>
        </row>
        <row r="6">
          <cell r="G6">
            <v>1328.2890299999999</v>
          </cell>
          <cell r="H6">
            <v>89.451999999999998</v>
          </cell>
          <cell r="I6">
            <v>0</v>
          </cell>
          <cell r="K6">
            <v>1631.2451919624</v>
          </cell>
          <cell r="L6">
            <v>160.93633119359998</v>
          </cell>
        </row>
        <row r="7">
          <cell r="G7">
            <v>2403.2084400000003</v>
          </cell>
          <cell r="H7">
            <v>283.29653643120002</v>
          </cell>
          <cell r="I7">
            <v>0</v>
          </cell>
          <cell r="K7">
            <v>2951.3322209952003</v>
          </cell>
          <cell r="L7">
            <v>298.461564678672</v>
          </cell>
        </row>
        <row r="8">
          <cell r="G8">
            <v>574.0308</v>
          </cell>
          <cell r="H8">
            <v>0</v>
          </cell>
          <cell r="I8">
            <v>0</v>
          </cell>
          <cell r="K8">
            <v>704.95574486400005</v>
          </cell>
          <cell r="L8">
            <v>67.230487296000007</v>
          </cell>
        </row>
        <row r="9">
          <cell r="G9">
            <v>33.580801800000003</v>
          </cell>
          <cell r="H9">
            <v>0</v>
          </cell>
          <cell r="I9">
            <v>0</v>
          </cell>
          <cell r="K9">
            <v>41.239911074543997</v>
          </cell>
          <cell r="L9">
            <v>3.932983506816</v>
          </cell>
        </row>
        <row r="10">
          <cell r="G10">
            <v>267.78536819999999</v>
          </cell>
          <cell r="H10">
            <v>0</v>
          </cell>
          <cell r="I10">
            <v>0</v>
          </cell>
          <cell r="K10">
            <v>328.86185497905598</v>
          </cell>
          <cell r="L10">
            <v>31.363022323584001</v>
          </cell>
        </row>
        <row r="11">
          <cell r="G11">
            <v>388.43063999999998</v>
          </cell>
          <cell r="H11">
            <v>0</v>
          </cell>
          <cell r="I11">
            <v>0</v>
          </cell>
          <cell r="K11">
            <v>477.02390037120006</v>
          </cell>
          <cell r="L11">
            <v>45.492996556800001</v>
          </cell>
        </row>
        <row r="12">
          <cell r="G12">
            <v>242.03200000000004</v>
          </cell>
          <cell r="H12">
            <v>0</v>
          </cell>
          <cell r="I12">
            <v>0</v>
          </cell>
          <cell r="K12">
            <v>297.23465856000001</v>
          </cell>
          <cell r="L12">
            <v>28.346787840000005</v>
          </cell>
        </row>
        <row r="13">
          <cell r="G13">
            <v>361.63940400000001</v>
          </cell>
          <cell r="H13">
            <v>0</v>
          </cell>
          <cell r="I13">
            <v>0</v>
          </cell>
          <cell r="K13">
            <v>444.12211926432002</v>
          </cell>
          <cell r="L13">
            <v>42.35520699648</v>
          </cell>
        </row>
        <row r="14">
          <cell r="G14">
            <v>542.45910600000002</v>
          </cell>
          <cell r="H14">
            <v>0</v>
          </cell>
          <cell r="I14">
            <v>0</v>
          </cell>
          <cell r="K14">
            <v>666.18317889648006</v>
          </cell>
          <cell r="L14">
            <v>63.532810494719996</v>
          </cell>
        </row>
        <row r="15">
          <cell r="G15">
            <v>291.32298000000003</v>
          </cell>
          <cell r="H15">
            <v>0</v>
          </cell>
          <cell r="I15">
            <v>0</v>
          </cell>
          <cell r="K15">
            <v>357.76792527840001</v>
          </cell>
          <cell r="L15">
            <v>34.119747417600003</v>
          </cell>
        </row>
        <row r="16">
          <cell r="E16">
            <v>382.8</v>
          </cell>
        </row>
        <row r="17">
          <cell r="E17">
            <v>382.8</v>
          </cell>
          <cell r="F17">
            <v>365</v>
          </cell>
        </row>
        <row r="18">
          <cell r="E18">
            <v>382.8</v>
          </cell>
        </row>
        <row r="22">
          <cell r="G22">
            <v>114.80616000000001</v>
          </cell>
          <cell r="H22">
            <v>108.13742596439999</v>
          </cell>
          <cell r="I22">
            <v>0</v>
          </cell>
          <cell r="K22">
            <v>140.9911489728</v>
          </cell>
          <cell r="L22">
            <v>19.934343017063998</v>
          </cell>
        </row>
        <row r="23">
          <cell r="G23">
            <v>307.72791000000001</v>
          </cell>
          <cell r="H23">
            <v>691.38600295650008</v>
          </cell>
          <cell r="I23">
            <v>0</v>
          </cell>
          <cell r="K23">
            <v>377.91449171279999</v>
          </cell>
          <cell r="L23">
            <v>77.524252996589993</v>
          </cell>
        </row>
        <row r="24">
          <cell r="G24">
            <v>103.93265520000001</v>
          </cell>
          <cell r="H24">
            <v>41.344799999999999</v>
          </cell>
          <cell r="I24">
            <v>0</v>
          </cell>
          <cell r="K24">
            <v>127.63761519801602</v>
          </cell>
          <cell r="L24">
            <v>14.653280577024001</v>
          </cell>
        </row>
        <row r="25">
          <cell r="G25">
            <v>553.6</v>
          </cell>
          <cell r="H25">
            <v>423.8</v>
          </cell>
          <cell r="I25">
            <v>0</v>
          </cell>
          <cell r="K25">
            <v>245.32</v>
          </cell>
          <cell r="L25">
            <v>37.590000000000003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21"/>
  <sheetViews>
    <sheetView tabSelected="1" topLeftCell="A37" workbookViewId="0">
      <selection activeCell="I14" sqref="I14"/>
    </sheetView>
  </sheetViews>
  <sheetFormatPr defaultRowHeight="15"/>
  <cols>
    <col min="1" max="1" width="4.28515625" customWidth="1"/>
    <col min="2" max="2" width="42.5703125" customWidth="1"/>
    <col min="3" max="3" width="15.42578125" customWidth="1"/>
    <col min="4" max="4" width="10.7109375" customWidth="1"/>
    <col min="5" max="5" width="11.7109375" customWidth="1"/>
    <col min="6" max="6" width="13" customWidth="1"/>
    <col min="8" max="8" width="9.5703125" bestFit="1" customWidth="1"/>
  </cols>
  <sheetData>
    <row r="1" spans="1:8" ht="12" customHeight="1">
      <c r="A1" s="5" t="s">
        <v>20</v>
      </c>
      <c r="B1" s="5"/>
      <c r="C1" s="5"/>
      <c r="D1" s="5"/>
      <c r="E1" s="5"/>
      <c r="F1" s="5"/>
    </row>
    <row r="2" spans="1:8" ht="12" customHeight="1">
      <c r="A2" s="5" t="s">
        <v>44</v>
      </c>
      <c r="B2" s="5"/>
      <c r="C2" s="5"/>
      <c r="D2" s="5"/>
      <c r="E2" s="5"/>
      <c r="F2" s="5"/>
    </row>
    <row r="3" spans="1:8" ht="3" customHeight="1" thickBot="1">
      <c r="A3" s="3"/>
      <c r="B3" s="3"/>
      <c r="C3" s="3"/>
      <c r="D3" s="3"/>
      <c r="E3" s="3"/>
      <c r="F3" s="3"/>
    </row>
    <row r="4" spans="1:8" ht="12" customHeight="1" thickBot="1">
      <c r="A4" s="6" t="s">
        <v>0</v>
      </c>
      <c r="B4" s="7" t="s">
        <v>1</v>
      </c>
      <c r="C4" s="7" t="s">
        <v>2</v>
      </c>
      <c r="D4" s="8" t="s">
        <v>22</v>
      </c>
      <c r="E4" s="9"/>
      <c r="F4" s="10"/>
    </row>
    <row r="5" spans="1:8" ht="12" customHeight="1" thickBot="1">
      <c r="A5" s="11" t="s">
        <v>3</v>
      </c>
      <c r="B5" s="12" t="s">
        <v>4</v>
      </c>
      <c r="C5" s="13" t="s">
        <v>5</v>
      </c>
      <c r="D5" s="14" t="s">
        <v>53</v>
      </c>
      <c r="E5" s="15"/>
      <c r="F5" s="16"/>
    </row>
    <row r="6" spans="1:8" ht="12" customHeight="1" thickBot="1">
      <c r="A6" s="17" t="s">
        <v>6</v>
      </c>
      <c r="B6" s="18" t="s">
        <v>7</v>
      </c>
      <c r="C6" s="19" t="s">
        <v>5</v>
      </c>
      <c r="D6" s="14" t="s">
        <v>51</v>
      </c>
      <c r="E6" s="15"/>
      <c r="F6" s="16"/>
    </row>
    <row r="7" spans="1:8" ht="12" customHeight="1" thickBot="1">
      <c r="A7" s="11" t="s">
        <v>8</v>
      </c>
      <c r="B7" s="12" t="s">
        <v>9</v>
      </c>
      <c r="C7" s="13" t="s">
        <v>5</v>
      </c>
      <c r="D7" s="14" t="s">
        <v>52</v>
      </c>
      <c r="E7" s="15"/>
      <c r="F7" s="16"/>
    </row>
    <row r="8" spans="1:8" ht="12" customHeight="1" thickBot="1">
      <c r="A8" s="20" t="s">
        <v>23</v>
      </c>
      <c r="B8" s="21"/>
      <c r="C8" s="21"/>
      <c r="D8" s="21"/>
      <c r="E8" s="21"/>
      <c r="F8" s="22"/>
    </row>
    <row r="9" spans="1:8" ht="23.25" customHeight="1" thickBot="1">
      <c r="A9" s="11" t="s">
        <v>39</v>
      </c>
      <c r="B9" s="12" t="s">
        <v>45</v>
      </c>
      <c r="C9" s="13" t="s">
        <v>10</v>
      </c>
      <c r="D9" s="23">
        <v>45402.87</v>
      </c>
      <c r="E9" s="24"/>
      <c r="F9" s="25"/>
    </row>
    <row r="10" spans="1:8" ht="12" customHeight="1" thickBot="1">
      <c r="A10" s="17"/>
      <c r="B10" s="18" t="s">
        <v>24</v>
      </c>
      <c r="C10" s="19" t="s">
        <v>10</v>
      </c>
      <c r="D10" s="14">
        <v>0</v>
      </c>
      <c r="E10" s="15"/>
      <c r="F10" s="16"/>
    </row>
    <row r="11" spans="1:8" ht="12" customHeight="1" thickBot="1">
      <c r="A11" s="11"/>
      <c r="B11" s="12" t="s">
        <v>31</v>
      </c>
      <c r="C11" s="13" t="s">
        <v>10</v>
      </c>
      <c r="D11" s="23">
        <v>45402.87</v>
      </c>
      <c r="E11" s="24"/>
      <c r="F11" s="25"/>
    </row>
    <row r="12" spans="1:8" ht="23.25" customHeight="1" thickBot="1">
      <c r="A12" s="26" t="s">
        <v>40</v>
      </c>
      <c r="B12" s="27" t="s">
        <v>25</v>
      </c>
      <c r="C12" s="28" t="s">
        <v>10</v>
      </c>
      <c r="D12" s="23">
        <v>73488.259999999995</v>
      </c>
      <c r="E12" s="24"/>
      <c r="F12" s="25"/>
    </row>
    <row r="13" spans="1:8" ht="12" customHeight="1" thickBot="1">
      <c r="A13" s="26"/>
      <c r="B13" s="27" t="s">
        <v>26</v>
      </c>
      <c r="C13" s="28" t="s">
        <v>10</v>
      </c>
      <c r="D13" s="23">
        <f>F32*D12/D28</f>
        <v>61262.737182381272</v>
      </c>
      <c r="E13" s="24"/>
      <c r="F13" s="25"/>
    </row>
    <row r="14" spans="1:8" ht="12" customHeight="1" thickBot="1">
      <c r="A14" s="26"/>
      <c r="B14" s="27" t="s">
        <v>27</v>
      </c>
      <c r="C14" s="28" t="s">
        <v>10</v>
      </c>
      <c r="D14" s="23">
        <f>F49*D12/D28</f>
        <v>3068.3822758794813</v>
      </c>
      <c r="E14" s="24"/>
      <c r="F14" s="25"/>
      <c r="H14" s="2"/>
    </row>
    <row r="15" spans="1:8" ht="12" customHeight="1" thickBot="1">
      <c r="A15" s="26"/>
      <c r="B15" s="27" t="s">
        <v>28</v>
      </c>
      <c r="C15" s="28" t="s">
        <v>10</v>
      </c>
      <c r="D15" s="23">
        <f>F31*D12/D28</f>
        <v>9157.1405417392489</v>
      </c>
      <c r="E15" s="24"/>
      <c r="F15" s="25"/>
    </row>
    <row r="16" spans="1:8" ht="12" customHeight="1" thickBot="1">
      <c r="A16" s="17" t="s">
        <v>11</v>
      </c>
      <c r="B16" s="18" t="s">
        <v>19</v>
      </c>
      <c r="C16" s="19" t="s">
        <v>10</v>
      </c>
      <c r="D16" s="23">
        <v>66870.14</v>
      </c>
      <c r="E16" s="24"/>
      <c r="F16" s="25"/>
    </row>
    <row r="17" spans="1:7" ht="12" customHeight="1" thickBot="1">
      <c r="A17" s="29"/>
      <c r="B17" s="30" t="s">
        <v>29</v>
      </c>
      <c r="C17" s="31" t="s">
        <v>10</v>
      </c>
      <c r="D17" s="23">
        <v>66870.14</v>
      </c>
      <c r="E17" s="24"/>
      <c r="F17" s="25"/>
    </row>
    <row r="18" spans="1:7" ht="12" customHeight="1" thickBot="1">
      <c r="A18" s="17"/>
      <c r="B18" s="32" t="s">
        <v>30</v>
      </c>
      <c r="C18" s="19" t="s">
        <v>10</v>
      </c>
      <c r="D18" s="14">
        <v>0</v>
      </c>
      <c r="E18" s="15"/>
      <c r="F18" s="16"/>
    </row>
    <row r="19" spans="1:7" ht="12" customHeight="1" thickBot="1">
      <c r="A19" s="29"/>
      <c r="B19" s="30" t="s">
        <v>13</v>
      </c>
      <c r="C19" s="31" t="s">
        <v>10</v>
      </c>
      <c r="D19" s="14">
        <v>0</v>
      </c>
      <c r="E19" s="15"/>
      <c r="F19" s="16"/>
    </row>
    <row r="20" spans="1:7" ht="12" customHeight="1" thickBot="1">
      <c r="A20" s="17"/>
      <c r="B20" s="33" t="s">
        <v>14</v>
      </c>
      <c r="C20" s="19" t="s">
        <v>10</v>
      </c>
      <c r="D20" s="14">
        <v>0</v>
      </c>
      <c r="E20" s="15"/>
      <c r="F20" s="16"/>
    </row>
    <row r="21" spans="1:7" ht="12" customHeight="1" thickBot="1">
      <c r="A21" s="11"/>
      <c r="B21" s="34" t="s">
        <v>15</v>
      </c>
      <c r="C21" s="13" t="s">
        <v>10</v>
      </c>
      <c r="D21" s="14">
        <v>0</v>
      </c>
      <c r="E21" s="15"/>
      <c r="F21" s="16"/>
    </row>
    <row r="22" spans="1:7" ht="12" customHeight="1" thickBot="1">
      <c r="A22" s="11" t="s">
        <v>12</v>
      </c>
      <c r="B22" s="12" t="s">
        <v>16</v>
      </c>
      <c r="C22" s="13" t="s">
        <v>10</v>
      </c>
      <c r="D22" s="35">
        <v>66870.14</v>
      </c>
      <c r="E22" s="36"/>
      <c r="F22" s="37"/>
    </row>
    <row r="23" spans="1:7" ht="23.25" customHeight="1" thickBot="1">
      <c r="A23" s="11" t="s">
        <v>41</v>
      </c>
      <c r="B23" s="12" t="s">
        <v>46</v>
      </c>
      <c r="C23" s="13" t="s">
        <v>10</v>
      </c>
      <c r="D23" s="23">
        <f>D9+D12-D16</f>
        <v>52020.990000000005</v>
      </c>
      <c r="E23" s="24"/>
      <c r="F23" s="25"/>
    </row>
    <row r="24" spans="1:7" ht="12" customHeight="1" thickBot="1">
      <c r="A24" s="11"/>
      <c r="B24" s="12" t="s">
        <v>24</v>
      </c>
      <c r="C24" s="13" t="s">
        <v>10</v>
      </c>
      <c r="D24" s="14">
        <v>0</v>
      </c>
      <c r="E24" s="15"/>
      <c r="F24" s="16"/>
    </row>
    <row r="25" spans="1:7" ht="12" customHeight="1" thickBot="1">
      <c r="A25" s="11"/>
      <c r="B25" s="12" t="s">
        <v>31</v>
      </c>
      <c r="C25" s="13" t="s">
        <v>10</v>
      </c>
      <c r="D25" s="23">
        <v>52020.99</v>
      </c>
      <c r="E25" s="24"/>
      <c r="F25" s="25"/>
    </row>
    <row r="26" spans="1:7" ht="12" customHeight="1" thickBot="1">
      <c r="A26" s="20" t="s">
        <v>21</v>
      </c>
      <c r="B26" s="21"/>
      <c r="C26" s="21"/>
      <c r="D26" s="21"/>
      <c r="E26" s="21"/>
      <c r="F26" s="22"/>
    </row>
    <row r="27" spans="1:7" ht="12" customHeight="1" thickBot="1">
      <c r="A27" s="38" t="s">
        <v>42</v>
      </c>
      <c r="B27" s="39" t="s">
        <v>17</v>
      </c>
      <c r="C27" s="40" t="s">
        <v>5</v>
      </c>
      <c r="D27" s="41" t="s">
        <v>32</v>
      </c>
      <c r="E27" s="42"/>
      <c r="F27" s="43"/>
    </row>
    <row r="28" spans="1:7" ht="12" customHeight="1" thickBot="1">
      <c r="A28" s="44" t="s">
        <v>43</v>
      </c>
      <c r="B28" s="45" t="s">
        <v>18</v>
      </c>
      <c r="C28" s="46" t="s">
        <v>10</v>
      </c>
      <c r="D28" s="47">
        <v>81102.443837576269</v>
      </c>
      <c r="E28" s="48"/>
      <c r="F28" s="49"/>
    </row>
    <row r="29" spans="1:7" ht="13.5" customHeight="1" thickBot="1">
      <c r="A29" s="20" t="s">
        <v>38</v>
      </c>
      <c r="B29" s="21"/>
      <c r="C29" s="21"/>
      <c r="D29" s="21"/>
      <c r="E29" s="21"/>
      <c r="F29" s="22"/>
      <c r="G29" t="s">
        <v>37</v>
      </c>
    </row>
    <row r="30" spans="1:7" ht="12" customHeight="1">
      <c r="A30" s="50" t="s">
        <v>33</v>
      </c>
      <c r="B30" s="51" t="s">
        <v>34</v>
      </c>
      <c r="C30" s="51" t="s">
        <v>35</v>
      </c>
      <c r="D30" s="52" t="s">
        <v>98</v>
      </c>
      <c r="E30" s="52" t="s">
        <v>99</v>
      </c>
      <c r="F30" s="53" t="s">
        <v>36</v>
      </c>
    </row>
    <row r="31" spans="1:7" ht="12" customHeight="1">
      <c r="A31" s="89" t="s">
        <v>54</v>
      </c>
      <c r="B31" s="54" t="s">
        <v>55</v>
      </c>
      <c r="C31" s="55" t="s">
        <v>92</v>
      </c>
      <c r="D31" s="56">
        <v>382.8</v>
      </c>
      <c r="E31" s="56">
        <v>12</v>
      </c>
      <c r="F31" s="90">
        <f>PRODUCT([1]Работы!E3:F3,2.2)</f>
        <v>10105.920000000002</v>
      </c>
    </row>
    <row r="32" spans="1:7" ht="12" customHeight="1">
      <c r="A32" s="89" t="s">
        <v>56</v>
      </c>
      <c r="B32" s="57" t="s">
        <v>57</v>
      </c>
      <c r="C32" s="58"/>
      <c r="D32" s="58"/>
      <c r="E32" s="58"/>
      <c r="F32" s="91">
        <f>SUM(F33:F48)</f>
        <v>67610.22375098108</v>
      </c>
    </row>
    <row r="33" spans="1:6" ht="12" customHeight="1">
      <c r="A33" s="92">
        <v>1</v>
      </c>
      <c r="B33" s="59" t="s">
        <v>58</v>
      </c>
      <c r="C33" s="55" t="s">
        <v>93</v>
      </c>
      <c r="D33" s="56">
        <v>382.8</v>
      </c>
      <c r="E33" s="56">
        <v>12</v>
      </c>
      <c r="F33" s="93">
        <f>PRODUCT([1]Работы!E5:F5,2.79)</f>
        <v>12816.144000000002</v>
      </c>
    </row>
    <row r="34" spans="1:6" ht="12" customHeight="1">
      <c r="A34" s="94">
        <v>2</v>
      </c>
      <c r="B34" s="60" t="s">
        <v>59</v>
      </c>
      <c r="C34" s="56" t="s">
        <v>60</v>
      </c>
      <c r="D34" s="56">
        <v>10</v>
      </c>
      <c r="E34" s="56">
        <v>1</v>
      </c>
      <c r="F34" s="95">
        <f>SUM([1]Работы!G6,[1]Работы!H6,[1]Работы!I6,[1]Работы!K6,[1]Работы!L6)</f>
        <v>3209.922553156</v>
      </c>
    </row>
    <row r="35" spans="1:6" ht="12" customHeight="1">
      <c r="A35" s="92">
        <v>3</v>
      </c>
      <c r="B35" s="60" t="s">
        <v>61</v>
      </c>
      <c r="C35" s="56" t="s">
        <v>62</v>
      </c>
      <c r="D35" s="56">
        <v>0.04</v>
      </c>
      <c r="E35" s="56">
        <v>1</v>
      </c>
      <c r="F35" s="95">
        <f>SUM([1]Работы!G7,[1]Работы!H7,[1]Работы!I7,[1]Работы!K7,[1]Работы!L7)</f>
        <v>5936.2987621050734</v>
      </c>
    </row>
    <row r="36" spans="1:6" ht="12" customHeight="1">
      <c r="A36" s="92">
        <v>4</v>
      </c>
      <c r="B36" s="60" t="s">
        <v>63</v>
      </c>
      <c r="C36" s="56" t="s">
        <v>64</v>
      </c>
      <c r="D36" s="56">
        <v>1</v>
      </c>
      <c r="E36" s="56">
        <v>1</v>
      </c>
      <c r="F36" s="95">
        <f>SUM([1]Работы!G8,[1]Работы!H8,[1]Работы!I8,[1]Работы!K8,[1]Работы!L8)</f>
        <v>1346.2170321600001</v>
      </c>
    </row>
    <row r="37" spans="1:6" ht="23.25" customHeight="1">
      <c r="A37" s="94">
        <v>5</v>
      </c>
      <c r="B37" s="60" t="s">
        <v>65</v>
      </c>
      <c r="C37" s="56" t="s">
        <v>66</v>
      </c>
      <c r="D37" s="61">
        <v>0.3</v>
      </c>
      <c r="E37" s="56">
        <v>2</v>
      </c>
      <c r="F37" s="95">
        <f>SUM([1]Работы!G9,[1]Работы!H9,[1]Работы!I9,[1]Работы!K9,[1]Работы!L9)</f>
        <v>78.753696381360001</v>
      </c>
    </row>
    <row r="38" spans="1:6" ht="23.25" customHeight="1">
      <c r="A38" s="92">
        <v>6</v>
      </c>
      <c r="B38" s="60" t="s">
        <v>67</v>
      </c>
      <c r="C38" s="56" t="s">
        <v>66</v>
      </c>
      <c r="D38" s="61">
        <v>0.3</v>
      </c>
      <c r="E38" s="56">
        <v>2</v>
      </c>
      <c r="F38" s="95">
        <f>SUM([1]Работы!G10,[1]Работы!H10,[1]Работы!I10,[1]Работы!K10,[1]Работы!L10)</f>
        <v>628.01024550264003</v>
      </c>
    </row>
    <row r="39" spans="1:6" ht="12" customHeight="1">
      <c r="A39" s="94">
        <v>7</v>
      </c>
      <c r="B39" s="60" t="s">
        <v>68</v>
      </c>
      <c r="C39" s="56" t="s">
        <v>66</v>
      </c>
      <c r="D39" s="61">
        <v>0.3</v>
      </c>
      <c r="E39" s="56">
        <v>2</v>
      </c>
      <c r="F39" s="95">
        <f>SUM([1]Работы!G11,[1]Работы!H11,[1]Работы!I11,[1]Работы!K11,[1]Работы!L11)</f>
        <v>910.94753692799998</v>
      </c>
    </row>
    <row r="40" spans="1:6" ht="12" customHeight="1">
      <c r="A40" s="92">
        <v>8</v>
      </c>
      <c r="B40" s="60" t="s">
        <v>69</v>
      </c>
      <c r="C40" s="56" t="s">
        <v>70</v>
      </c>
      <c r="D40" s="56">
        <v>0.1</v>
      </c>
      <c r="E40" s="56">
        <v>2</v>
      </c>
      <c r="F40" s="95">
        <f>SUM([1]Работы!G12,[1]Работы!H12,[1]Работы!I12,[1]Работы!K12,[1]Работы!L12)</f>
        <v>567.61344640000004</v>
      </c>
    </row>
    <row r="41" spans="1:6" ht="23.25" customHeight="1">
      <c r="A41" s="94">
        <v>9</v>
      </c>
      <c r="B41" s="60" t="s">
        <v>71</v>
      </c>
      <c r="C41" s="56" t="s">
        <v>72</v>
      </c>
      <c r="D41" s="56">
        <v>0.3</v>
      </c>
      <c r="E41" s="56">
        <v>2</v>
      </c>
      <c r="F41" s="95">
        <f>SUM([1]Работы!G13,[1]Работы!H13,[1]Работы!I13,[1]Работы!K13,[1]Работы!L13)</f>
        <v>848.11673026079995</v>
      </c>
    </row>
    <row r="42" spans="1:6" ht="23.25" customHeight="1">
      <c r="A42" s="92">
        <v>10</v>
      </c>
      <c r="B42" s="60" t="s">
        <v>73</v>
      </c>
      <c r="C42" s="56" t="s">
        <v>72</v>
      </c>
      <c r="D42" s="56">
        <v>0.3</v>
      </c>
      <c r="E42" s="56">
        <v>3</v>
      </c>
      <c r="F42" s="95">
        <f>SUM([1]Работы!G14,[1]Работы!H14,[1]Работы!I14,[1]Работы!K14,[1]Работы!L14)</f>
        <v>1272.1750953912001</v>
      </c>
    </row>
    <row r="43" spans="1:6" ht="23.25" customHeight="1">
      <c r="A43" s="94">
        <v>11</v>
      </c>
      <c r="B43" s="60" t="s">
        <v>74</v>
      </c>
      <c r="C43" s="56" t="s">
        <v>75</v>
      </c>
      <c r="D43" s="56">
        <v>0.1</v>
      </c>
      <c r="E43" s="56">
        <v>2</v>
      </c>
      <c r="F43" s="95">
        <f>SUM([1]Работы!G15,[1]Работы!H15,[1]Работы!I15,[1]Работы!K15,[1]Работы!L15)</f>
        <v>683.21065269600001</v>
      </c>
    </row>
    <row r="44" spans="1:6" ht="12" customHeight="1">
      <c r="A44" s="92">
        <v>12</v>
      </c>
      <c r="B44" s="60" t="s">
        <v>76</v>
      </c>
      <c r="C44" s="55" t="s">
        <v>94</v>
      </c>
      <c r="D44" s="56">
        <v>382.8</v>
      </c>
      <c r="E44" s="56">
        <v>247</v>
      </c>
      <c r="F44" s="95">
        <f>3.15*[1]Работы!E16*12</f>
        <v>14469.84</v>
      </c>
    </row>
    <row r="45" spans="1:6" ht="12" customHeight="1">
      <c r="A45" s="94">
        <v>13</v>
      </c>
      <c r="B45" s="60" t="s">
        <v>77</v>
      </c>
      <c r="C45" s="55" t="s">
        <v>95</v>
      </c>
      <c r="D45" s="56">
        <v>382.8</v>
      </c>
      <c r="E45" s="56">
        <v>365</v>
      </c>
      <c r="F45" s="95">
        <f>1.95*[1]Работы!E17/30*[1]Работы!F17</f>
        <v>9081.93</v>
      </c>
    </row>
    <row r="46" spans="1:6" ht="12" customHeight="1">
      <c r="A46" s="92">
        <v>14</v>
      </c>
      <c r="B46" s="62" t="s">
        <v>78</v>
      </c>
      <c r="C46" s="55" t="s">
        <v>96</v>
      </c>
      <c r="D46" s="56">
        <v>382.8</v>
      </c>
      <c r="E46" s="63">
        <v>48</v>
      </c>
      <c r="F46" s="95">
        <f>PRODUCT([1]Работы!E18,1.64,12)</f>
        <v>7533.5040000000008</v>
      </c>
    </row>
    <row r="47" spans="1:6" ht="12" customHeight="1">
      <c r="A47" s="94">
        <v>15</v>
      </c>
      <c r="B47" s="64" t="s">
        <v>79</v>
      </c>
      <c r="C47" s="65"/>
      <c r="D47" s="56">
        <v>382.8</v>
      </c>
      <c r="E47" s="65"/>
      <c r="F47" s="96">
        <v>4161.3</v>
      </c>
    </row>
    <row r="48" spans="1:6" ht="12" customHeight="1">
      <c r="A48" s="92">
        <v>16</v>
      </c>
      <c r="B48" s="62" t="s">
        <v>80</v>
      </c>
      <c r="C48" s="63"/>
      <c r="D48" s="63"/>
      <c r="E48" s="63"/>
      <c r="F48" s="95">
        <v>4066.24</v>
      </c>
    </row>
    <row r="49" spans="1:6" ht="13.5" customHeight="1">
      <c r="A49" s="97" t="s">
        <v>81</v>
      </c>
      <c r="B49" s="66" t="s">
        <v>82</v>
      </c>
      <c r="C49" s="67"/>
      <c r="D49" s="67"/>
      <c r="E49" s="67"/>
      <c r="F49" s="98">
        <f>SUM(F50:F53)</f>
        <v>3386.300086595194</v>
      </c>
    </row>
    <row r="50" spans="1:6" ht="12" customHeight="1">
      <c r="A50" s="99">
        <v>1</v>
      </c>
      <c r="B50" s="60" t="s">
        <v>83</v>
      </c>
      <c r="C50" s="56" t="s">
        <v>84</v>
      </c>
      <c r="D50" s="56">
        <v>2E-3</v>
      </c>
      <c r="E50" s="56">
        <v>2</v>
      </c>
      <c r="F50" s="95">
        <f>SUM([1]Работы!G22,[1]Работы!H22,[1]Работы!I22,[1]Работы!K22,[1]Работы!L22)</f>
        <v>383.86907795426401</v>
      </c>
    </row>
    <row r="51" spans="1:6" ht="12" customHeight="1">
      <c r="A51" s="94">
        <v>2</v>
      </c>
      <c r="B51" s="60" t="s">
        <v>85</v>
      </c>
      <c r="C51" s="56" t="s">
        <v>86</v>
      </c>
      <c r="D51" s="56">
        <v>0.01</v>
      </c>
      <c r="E51" s="56">
        <v>3</v>
      </c>
      <c r="F51" s="100">
        <f>SUM([1]Работы!G23,[1]Работы!H23,[1]Работы!I23,[1]Работы!K23,[1]Работы!L23)</f>
        <v>1454.5526576658899</v>
      </c>
    </row>
    <row r="52" spans="1:6" ht="12" customHeight="1">
      <c r="A52" s="94">
        <v>3</v>
      </c>
      <c r="B52" s="60" t="s">
        <v>87</v>
      </c>
      <c r="C52" s="56" t="s">
        <v>88</v>
      </c>
      <c r="D52" s="56">
        <v>0.01</v>
      </c>
      <c r="E52" s="56">
        <v>2</v>
      </c>
      <c r="F52" s="95">
        <f>SUM([1]Работы!G24,[1]Работы!H24,[1]Работы!I24,[1]Работы!K24,[1]Работы!L24)</f>
        <v>287.56835097504006</v>
      </c>
    </row>
    <row r="53" spans="1:6" ht="12" customHeight="1">
      <c r="A53" s="94">
        <v>4</v>
      </c>
      <c r="B53" s="60" t="s">
        <v>89</v>
      </c>
      <c r="C53" s="56" t="s">
        <v>90</v>
      </c>
      <c r="D53" s="56">
        <v>1</v>
      </c>
      <c r="E53" s="56">
        <v>1</v>
      </c>
      <c r="F53" s="95">
        <f>SUM([1]Работы!G25:L25)</f>
        <v>1260.31</v>
      </c>
    </row>
    <row r="54" spans="1:6" ht="13.5" customHeight="1" thickBot="1">
      <c r="A54" s="101" t="s">
        <v>91</v>
      </c>
      <c r="B54" s="58"/>
      <c r="C54" s="58"/>
      <c r="D54" s="58"/>
      <c r="E54" s="58"/>
      <c r="F54" s="98">
        <f>SUM(F31,F32,F49)</f>
        <v>81102.443837576269</v>
      </c>
    </row>
    <row r="55" spans="1:6" ht="13.5" customHeight="1" thickBot="1">
      <c r="A55" s="68" t="s">
        <v>47</v>
      </c>
      <c r="B55" s="69"/>
      <c r="C55" s="69"/>
      <c r="D55" s="69"/>
      <c r="E55" s="69"/>
      <c r="F55" s="70"/>
    </row>
    <row r="56" spans="1:6" ht="12" customHeight="1">
      <c r="A56" s="71" t="s">
        <v>3</v>
      </c>
      <c r="B56" s="72" t="s">
        <v>97</v>
      </c>
      <c r="C56" s="73" t="s">
        <v>48</v>
      </c>
      <c r="D56" s="74">
        <v>29</v>
      </c>
      <c r="E56" s="75"/>
      <c r="F56" s="76"/>
    </row>
    <row r="57" spans="1:6" ht="12" customHeight="1">
      <c r="A57" s="77" t="s">
        <v>6</v>
      </c>
      <c r="B57" s="78" t="s">
        <v>49</v>
      </c>
      <c r="C57" s="79" t="s">
        <v>48</v>
      </c>
      <c r="D57" s="80">
        <v>0</v>
      </c>
      <c r="E57" s="81"/>
      <c r="F57" s="82"/>
    </row>
    <row r="58" spans="1:6" ht="23.25" thickBot="1">
      <c r="A58" s="83" t="s">
        <v>8</v>
      </c>
      <c r="B58" s="84" t="s">
        <v>50</v>
      </c>
      <c r="C58" s="85" t="s">
        <v>10</v>
      </c>
      <c r="D58" s="86">
        <v>7661.36</v>
      </c>
      <c r="E58" s="87"/>
      <c r="F58" s="88"/>
    </row>
    <row r="59" spans="1:6" ht="3.75" customHeight="1">
      <c r="A59" s="1"/>
      <c r="B59" s="1"/>
      <c r="C59" s="1"/>
      <c r="D59" s="1"/>
      <c r="E59" s="1"/>
      <c r="F59" s="1"/>
    </row>
    <row r="60" spans="1:6" ht="11.25" customHeight="1">
      <c r="A60" s="1"/>
      <c r="B60" s="1"/>
      <c r="C60" s="1"/>
      <c r="D60" s="4" t="s">
        <v>20</v>
      </c>
      <c r="E60" s="4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/>
      <c r="C65" s="1"/>
      <c r="D65" s="1"/>
      <c r="E65" s="1"/>
      <c r="F65" s="1"/>
    </row>
    <row r="66" spans="1:6">
      <c r="A66" s="1"/>
      <c r="B66" s="1"/>
      <c r="C66" s="1"/>
      <c r="D66" s="1"/>
      <c r="E66" s="1"/>
      <c r="F66" s="1"/>
    </row>
    <row r="67" spans="1:6">
      <c r="A67" s="1"/>
      <c r="B67" s="1"/>
      <c r="C67" s="1"/>
      <c r="D67" s="1"/>
      <c r="E67" s="1"/>
      <c r="F67" s="1"/>
    </row>
    <row r="68" spans="1:6">
      <c r="A68" s="1"/>
      <c r="B68" s="1"/>
      <c r="C68" s="1"/>
      <c r="D68" s="1"/>
      <c r="E68" s="1"/>
      <c r="F68" s="1"/>
    </row>
    <row r="69" spans="1:6">
      <c r="A69" s="1"/>
      <c r="B69" s="1"/>
      <c r="C69" s="1"/>
      <c r="D69" s="1"/>
      <c r="E69" s="1"/>
      <c r="F69" s="1"/>
    </row>
    <row r="70" spans="1:6">
      <c r="A70" s="1"/>
      <c r="B70" s="1"/>
      <c r="C70" s="1"/>
      <c r="D70" s="1"/>
      <c r="E70" s="1"/>
      <c r="F70" s="1"/>
    </row>
    <row r="71" spans="1:6">
      <c r="A71" s="1"/>
      <c r="B71" s="1"/>
      <c r="C71" s="1"/>
      <c r="D71" s="1"/>
      <c r="E71" s="1"/>
      <c r="F71" s="1"/>
    </row>
    <row r="72" spans="1:6">
      <c r="A72" s="1"/>
      <c r="B72" s="1"/>
      <c r="C72" s="1"/>
      <c r="D72" s="1"/>
      <c r="E72" s="1"/>
      <c r="F72" s="1"/>
    </row>
    <row r="73" spans="1:6">
      <c r="A73" s="1"/>
      <c r="B73" s="1"/>
      <c r="C73" s="1"/>
      <c r="D73" s="1"/>
      <c r="E73" s="1"/>
      <c r="F73" s="1"/>
    </row>
    <row r="74" spans="1:6">
      <c r="A74" s="1"/>
      <c r="B74" s="1"/>
      <c r="C74" s="1"/>
      <c r="D74" s="1"/>
      <c r="E74" s="1"/>
      <c r="F74" s="1"/>
    </row>
    <row r="75" spans="1:6">
      <c r="A75" s="1"/>
      <c r="B75" s="1"/>
      <c r="C75" s="1"/>
      <c r="D75" s="1"/>
      <c r="E75" s="1"/>
      <c r="F75" s="1"/>
    </row>
    <row r="76" spans="1:6">
      <c r="A76" s="1"/>
      <c r="B76" s="1"/>
      <c r="C76" s="1"/>
      <c r="D76" s="1"/>
      <c r="E76" s="1"/>
      <c r="F76" s="1"/>
    </row>
    <row r="77" spans="1:6">
      <c r="A77" s="1"/>
      <c r="B77" s="1"/>
      <c r="C77" s="1"/>
      <c r="D77" s="1"/>
      <c r="E77" s="1"/>
      <c r="F77" s="1"/>
    </row>
    <row r="78" spans="1:6">
      <c r="A78" s="1"/>
      <c r="B78" s="1"/>
      <c r="C78" s="1"/>
      <c r="D78" s="1"/>
      <c r="E78" s="1"/>
      <c r="F78" s="1"/>
    </row>
    <row r="108" spans="2:5">
      <c r="B108" s="1"/>
      <c r="C108" s="1"/>
      <c r="D108" s="1"/>
      <c r="E108" s="1"/>
    </row>
    <row r="109" spans="2:5">
      <c r="B109" s="1"/>
      <c r="C109" s="1"/>
      <c r="D109" s="1"/>
      <c r="E109" s="1"/>
    </row>
    <row r="110" spans="2:5">
      <c r="B110" s="1"/>
      <c r="C110" s="1"/>
      <c r="D110" s="1"/>
      <c r="E110" s="1"/>
    </row>
    <row r="111" spans="2:5">
      <c r="B111" s="1"/>
      <c r="C111" s="1"/>
      <c r="D111" s="1"/>
      <c r="E111" s="1"/>
    </row>
    <row r="112" spans="2:5">
      <c r="B112" s="1"/>
      <c r="C112" s="1"/>
      <c r="D112" s="1"/>
      <c r="E112" s="1"/>
    </row>
    <row r="113" spans="2:5">
      <c r="B113" s="1"/>
      <c r="C113" s="1"/>
      <c r="D113" s="1"/>
      <c r="E113" s="1"/>
    </row>
    <row r="114" spans="2:5">
      <c r="B114" s="1"/>
      <c r="C114" s="1"/>
      <c r="D114" s="1"/>
      <c r="E114" s="1"/>
    </row>
    <row r="115" spans="2:5">
      <c r="B115" s="1"/>
      <c r="C115" s="1"/>
      <c r="D115" s="1"/>
      <c r="E115" s="1"/>
    </row>
    <row r="116" spans="2:5">
      <c r="B116" s="1"/>
      <c r="C116" s="1"/>
      <c r="D116" s="1"/>
      <c r="E116" s="1"/>
    </row>
    <row r="117" spans="2:5">
      <c r="B117" s="1"/>
      <c r="C117" s="1"/>
      <c r="D117" s="1"/>
      <c r="E117" s="1"/>
    </row>
    <row r="118" spans="2:5">
      <c r="B118" s="1"/>
      <c r="C118" s="1"/>
      <c r="D118" s="1"/>
      <c r="E118" s="1"/>
    </row>
    <row r="119" spans="2:5">
      <c r="B119" s="1"/>
      <c r="C119" s="1"/>
      <c r="D119" s="1"/>
      <c r="E119" s="1"/>
    </row>
    <row r="120" spans="2:5">
      <c r="B120" s="1"/>
      <c r="C120" s="1"/>
      <c r="D120" s="1"/>
      <c r="E120" s="1"/>
    </row>
    <row r="121" spans="2:5">
      <c r="B121" s="1"/>
      <c r="C121" s="1"/>
      <c r="D121" s="1"/>
      <c r="E121" s="1"/>
    </row>
  </sheetData>
  <mergeCells count="33">
    <mergeCell ref="D60:E60"/>
    <mergeCell ref="A1:F1"/>
    <mergeCell ref="A2:F2"/>
    <mergeCell ref="A8:F8"/>
    <mergeCell ref="A26:F26"/>
    <mergeCell ref="D5:F5"/>
    <mergeCell ref="D6:F6"/>
    <mergeCell ref="D7:F7"/>
    <mergeCell ref="D4:F4"/>
    <mergeCell ref="D9:F9"/>
    <mergeCell ref="D10:F10"/>
    <mergeCell ref="D11:F11"/>
    <mergeCell ref="D12:F12"/>
    <mergeCell ref="D13:F13"/>
    <mergeCell ref="D14:F14"/>
    <mergeCell ref="D15:F15"/>
    <mergeCell ref="D16:F16"/>
    <mergeCell ref="D17:F17"/>
    <mergeCell ref="D18:F18"/>
    <mergeCell ref="D19:F19"/>
    <mergeCell ref="D20:F20"/>
    <mergeCell ref="D21:F21"/>
    <mergeCell ref="D22:F22"/>
    <mergeCell ref="D23:F23"/>
    <mergeCell ref="D24:F24"/>
    <mergeCell ref="D25:F25"/>
    <mergeCell ref="A55:F55"/>
    <mergeCell ref="D56:F56"/>
    <mergeCell ref="D57:F57"/>
    <mergeCell ref="D58:F58"/>
    <mergeCell ref="D27:F27"/>
    <mergeCell ref="D28:F28"/>
    <mergeCell ref="A29:F29"/>
  </mergeCells>
  <pageMargins left="0.19685039370078741" right="0.19685039370078741" top="0.19685039370078741" bottom="0" header="0.31496062992125984" footer="0.31496062992125984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Азина 11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2019-03-21T10:26:17Z</dcterms:modified>
</cp:coreProperties>
</file>