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D23"/>
</calcChain>
</file>

<file path=xl/sharedStrings.xml><?xml version="1.0" encoding="utf-8"?>
<sst xmlns="http://schemas.openxmlformats.org/spreadsheetml/2006/main" count="138" uniqueCount="107">
  <si>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</si>
  <si>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</si>
  <si>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</si>
  <si>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</si>
  <si>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</si>
  <si>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</si>
  <si>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</si>
  <si>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</si>
  <si>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</si>
  <si>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</si>
  <si>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</si>
  <si>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</si>
  <si>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</si>
  <si>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</si>
  <si>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</si>
  <si>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</si>
  <si>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</si>
  <si>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</si>
  <si>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</si>
  <si>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</si>
  <si>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</si>
  <si>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</si>
  <si>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</si>
  <si>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</si>
  <si>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</si>
  <si>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</si>
  <si>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</si>
  <si>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</si>
  <si>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</si>
  <si>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</si>
  <si>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</si>
  <si>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</si>
  <si>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</si>
  <si>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</si>
  <si>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</si>
  <si>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</si>
  <si>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</si>
  <si>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</si>
  <si>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</si>
  <si>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</si>
  <si>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</si>
  <si>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</si>
  <si>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</si>
  <si>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</si>
  <si>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</si>
  <si>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Автомобилистов д. 9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</si>
  <si>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</si>
  <si>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</si>
  <si>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</si>
  <si>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</si>
  <si>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</si>
  <si>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</si>
  <si>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</si>
  <si>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</si>
  <si>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15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</si>
  <si>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</si>
  <si>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</si>
  <si>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</si>
  <si>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</si>
  <si>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</si>
  <si>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2,79 руб/м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</si>
  <si>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</si>
  <si>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</si>
  <si>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</si>
  <si>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</si>
  <si>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</si>
  <si>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</si>
  <si>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стояках системы отопления и ГВС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</si>
  <si>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</si>
  <si>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</si>
  <si>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</si>
  <si>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</si>
  <si>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</si>
  <si>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</si>
  <si>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</si>
  <si>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</si>
  <si>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</si>
  <si>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</si>
  <si>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</si>
  <si>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</si>
  <si>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</si>
  <si>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</si>
  <si>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</si>
  <si>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</si>
  <si>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</si>
  <si>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</si>
  <si>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</si>
  <si>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</si>
  <si>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</si>
  <si>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1,64 руб/м²</t>
  </si>
  <si>
    <t>Общедомовые нужды (электроэнергия, ГВ,ХВ)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</si>
  <si>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</si>
  <si>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</si>
  <si>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</si>
  <si>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</si>
  <si>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ГВС, ХВС, СО</t>
  </si>
  <si>
    <t>100 м трубопроводов</t>
  </si>
  <si>
    <t>Замена ламп</t>
  </si>
  <si>
    <t>100 шт.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</si>
  <si>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</si>
  <si>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</si>
  <si>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</si>
  <si>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</si>
  <si>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</si>
  <si>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</si>
  <si>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</si>
  <si>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>Переходящие остатки денежных средств (на конец периода 31.12.2018г.)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</si>
</sst>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/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2" fontId="5" fillId="0" borderId="0" xfId="0" applyNumberFormat="1" applyFont="1"/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justify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8" fillId="0" borderId="33" xfId="0" applyFont="1" applyFill="1" applyBorder="1" applyAlignment="1" applyProtection="1">
      <alignment vertical="center" wrapText="1"/>
    </xf>
    <xf numFmtId="0" fontId="8" fillId="0" borderId="21" xfId="0" applyFont="1" applyFill="1" applyBorder="1" applyAlignment="1" applyProtection="1">
      <alignment vertical="center" wrapText="1"/>
    </xf>
    <xf numFmtId="0" fontId="8" fillId="0" borderId="2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right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9" xfId="0" applyFont="1" applyFill="1" applyBorder="1" applyAlignment="1" applyProtection="1">
      <alignment horizontal="center" vertical="center"/>
    </xf>
    <xf numFmtId="4" fontId="10" fillId="0" borderId="20" xfId="0" applyNumberFormat="1" applyFont="1" applyFill="1" applyBorder="1" applyAlignment="1" applyProtection="1">
      <alignment horizontal="right" vertical="center"/>
    </xf>
    <xf numFmtId="0" fontId="7" fillId="0" borderId="19" xfId="0" applyFont="1" applyFill="1" applyBorder="1" applyAlignment="1" applyProtection="1">
      <alignment horizontal="center" vertical="center"/>
    </xf>
    <xf numFmtId="4" fontId="7" fillId="0" borderId="20" xfId="0" applyNumberFormat="1" applyFont="1" applyFill="1" applyBorder="1" applyAlignment="1" applyProtection="1">
      <alignment horizontal="right" vertical="center"/>
    </xf>
    <xf numFmtId="0" fontId="8" fillId="0" borderId="34" xfId="0" applyFont="1" applyFill="1" applyBorder="1" applyAlignment="1" applyProtection="1">
      <alignment vertical="center"/>
    </xf>
    <xf numFmtId="4" fontId="6" fillId="0" borderId="1" xfId="0" applyNumberFormat="1" applyFont="1" applyFill="1" applyBorder="1" applyAlignment="1" applyProtection="1">
      <alignment horizontal="left" vertical="center"/>
    </xf>
    <xf numFmtId="4" fontId="6" fillId="0" borderId="2" xfId="0" applyNumberFormat="1" applyFont="1" applyFill="1" applyBorder="1" applyAlignment="1" applyProtection="1">
      <alignment horizontal="left" vertical="center"/>
    </xf>
    <xf numFmtId="4" fontId="6" fillId="0" borderId="3" xfId="0" applyNumberFormat="1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4304.7</v>
          </cell>
          <cell r="F3">
            <v>12</v>
          </cell>
        </row>
        <row r="5">
          <cell r="E5">
            <v>4304.7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4806.4168800000007</v>
          </cell>
          <cell r="H7">
            <v>566.59307286240005</v>
          </cell>
          <cell r="I7">
            <v>0</v>
          </cell>
          <cell r="K7">
            <v>5902.6644419904005</v>
          </cell>
          <cell r="L7">
            <v>596.92312935734401</v>
          </cell>
        </row>
        <row r="8">
          <cell r="G8">
            <v>1148.0616</v>
          </cell>
          <cell r="H8">
            <v>0</v>
          </cell>
          <cell r="I8">
            <v>0</v>
          </cell>
          <cell r="K8">
            <v>1409.9114897280001</v>
          </cell>
          <cell r="L8">
            <v>134.46097459200001</v>
          </cell>
        </row>
        <row r="9">
          <cell r="G9">
            <v>2330.5650479999999</v>
          </cell>
          <cell r="H9">
            <v>0</v>
          </cell>
          <cell r="I9">
            <v>0</v>
          </cell>
          <cell r="K9">
            <v>2862.1203241478406</v>
          </cell>
          <cell r="L9">
            <v>272.95577842175999</v>
          </cell>
        </row>
        <row r="10">
          <cell r="G10">
            <v>4783.1116409999995</v>
          </cell>
          <cell r="H10">
            <v>494.22883235000006</v>
          </cell>
          <cell r="I10">
            <v>0</v>
          </cell>
          <cell r="K10">
            <v>1958.0145813597599</v>
          </cell>
          <cell r="L10">
            <v>216.38640840564003</v>
          </cell>
        </row>
        <row r="11">
          <cell r="G11">
            <v>481.32482579999999</v>
          </cell>
          <cell r="H11">
            <v>0</v>
          </cell>
          <cell r="I11">
            <v>0</v>
          </cell>
          <cell r="K11">
            <v>591.10539206846397</v>
          </cell>
          <cell r="L11">
            <v>56.372763597696</v>
          </cell>
        </row>
        <row r="12">
          <cell r="G12">
            <v>3838.2569441999999</v>
          </cell>
          <cell r="H12">
            <v>0</v>
          </cell>
          <cell r="I12">
            <v>0</v>
          </cell>
          <cell r="K12">
            <v>4713.6865880331361</v>
          </cell>
          <cell r="L12">
            <v>449.53665330470403</v>
          </cell>
        </row>
        <row r="13">
          <cell r="G13">
            <v>2783.7529199999999</v>
          </cell>
          <cell r="H13">
            <v>0</v>
          </cell>
          <cell r="I13">
            <v>0</v>
          </cell>
          <cell r="K13">
            <v>3418.6712859936006</v>
          </cell>
          <cell r="L13">
            <v>326.0331419904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2591.7490619999999</v>
          </cell>
          <cell r="H16">
            <v>0</v>
          </cell>
          <cell r="I16">
            <v>0</v>
          </cell>
          <cell r="K16">
            <v>3182.8751880609598</v>
          </cell>
          <cell r="L16">
            <v>303.54565014143998</v>
          </cell>
        </row>
        <row r="17">
          <cell r="G17">
            <v>5183.4981239999997</v>
          </cell>
          <cell r="H17">
            <v>0</v>
          </cell>
          <cell r="I17">
            <v>0</v>
          </cell>
          <cell r="K17">
            <v>6365.7503761219195</v>
          </cell>
          <cell r="L17">
            <v>607.09130028287996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4304.7</v>
          </cell>
        </row>
        <row r="21">
          <cell r="E21">
            <v>4304.7</v>
          </cell>
          <cell r="F21">
            <v>365</v>
          </cell>
        </row>
        <row r="22">
          <cell r="E22">
            <v>4304.7</v>
          </cell>
        </row>
        <row r="25">
          <cell r="G25">
            <v>1435.077</v>
          </cell>
          <cell r="H25">
            <v>1351.7178245549999</v>
          </cell>
          <cell r="I25">
            <v>0</v>
          </cell>
          <cell r="K25">
            <v>1762.38936216</v>
          </cell>
          <cell r="L25">
            <v>249.17928771329997</v>
          </cell>
        </row>
        <row r="26">
          <cell r="G26">
            <v>2359.2473099999997</v>
          </cell>
          <cell r="H26">
            <v>5300.6260226665008</v>
          </cell>
          <cell r="I26">
            <v>0</v>
          </cell>
          <cell r="K26">
            <v>2897.3444364648003</v>
          </cell>
          <cell r="L26">
            <v>594.35260630718994</v>
          </cell>
        </row>
        <row r="27">
          <cell r="G27">
            <v>207.86531040000003</v>
          </cell>
          <cell r="H27">
            <v>82.689599999999999</v>
          </cell>
          <cell r="I27">
            <v>0</v>
          </cell>
          <cell r="K27">
            <v>255.27523039603204</v>
          </cell>
          <cell r="L27">
            <v>29.306561154048001</v>
          </cell>
        </row>
        <row r="28">
          <cell r="G28">
            <v>25784.460000000003</v>
          </cell>
          <cell r="H28">
            <v>53740.800000000003</v>
          </cell>
          <cell r="I28">
            <v>0</v>
          </cell>
          <cell r="K28">
            <v>31665.379636800004</v>
          </cell>
          <cell r="L28">
            <v>6244.3239551999995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topLeftCell="A43" workbookViewId="0">
      <selection sqref="A1:F1"/>
    </sheetView>
  </sheetViews>
  <sheetFormatPr defaultRowHeight="15"/>
  <cols>
    <col min="1" max="1" width="4.28515625" customWidth="1"/>
    <col min="2" max="2" width="40" customWidth="1"/>
    <col min="3" max="3" width="15.7109375" customWidth="1"/>
    <col min="4" max="4" width="10.42578125" customWidth="1"/>
    <col min="5" max="5" width="11.7109375" customWidth="1"/>
    <col min="6" max="6" width="13" customWidth="1"/>
    <col min="7" max="8" width="9.5703125" bestFit="1" customWidth="1"/>
  </cols>
  <sheetData>
    <row r="1" spans="1:8" ht="13.5" customHeight="1">
      <c r="A1" s="85" t="s">
        <v>20</v>
      </c>
      <c r="B1" s="85"/>
      <c r="C1" s="85"/>
      <c r="D1" s="85"/>
      <c r="E1" s="85"/>
      <c r="F1" s="85"/>
    </row>
    <row r="2" spans="1:8" ht="13.5" customHeight="1">
      <c r="A2" s="85" t="s">
        <v>45</v>
      </c>
      <c r="B2" s="85"/>
      <c r="C2" s="85"/>
      <c r="D2" s="85"/>
      <c r="E2" s="85"/>
      <c r="F2" s="85"/>
    </row>
    <row r="3" spans="1:8" ht="6" customHeight="1" thickBot="1"/>
    <row r="4" spans="1:8" ht="13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  <c r="G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54</v>
      </c>
      <c r="E5" s="14"/>
      <c r="F5" s="15"/>
      <c r="G5" s="9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  <c r="G6" s="9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  <c r="G7" s="9"/>
    </row>
    <row r="8" spans="1:8" ht="13.5" customHeight="1" thickBot="1">
      <c r="A8" s="19" t="s">
        <v>23</v>
      </c>
      <c r="B8" s="20"/>
      <c r="C8" s="20"/>
      <c r="D8" s="20"/>
      <c r="E8" s="20"/>
      <c r="F8" s="21"/>
      <c r="G8" s="9"/>
    </row>
    <row r="9" spans="1:8" ht="21" customHeight="1" thickBot="1">
      <c r="A9" s="10" t="s">
        <v>40</v>
      </c>
      <c r="B9" s="11" t="s">
        <v>48</v>
      </c>
      <c r="C9" s="12" t="s">
        <v>10</v>
      </c>
      <c r="D9" s="22">
        <v>178017.22</v>
      </c>
      <c r="E9" s="23"/>
      <c r="F9" s="24"/>
      <c r="G9" s="9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  <c r="G10" s="9"/>
    </row>
    <row r="11" spans="1:8" ht="10.5" customHeight="1" thickBot="1">
      <c r="A11" s="10"/>
      <c r="B11" s="11" t="s">
        <v>31</v>
      </c>
      <c r="C11" s="12" t="s">
        <v>10</v>
      </c>
      <c r="D11" s="22">
        <v>178017.22</v>
      </c>
      <c r="E11" s="23"/>
      <c r="F11" s="24"/>
      <c r="G11" s="9"/>
    </row>
    <row r="12" spans="1:8" ht="21" customHeight="1" thickBot="1">
      <c r="A12" s="25" t="s">
        <v>41</v>
      </c>
      <c r="B12" s="26" t="s">
        <v>25</v>
      </c>
      <c r="C12" s="27" t="s">
        <v>10</v>
      </c>
      <c r="D12" s="22">
        <v>893396.13</v>
      </c>
      <c r="E12" s="23"/>
      <c r="F12" s="24"/>
      <c r="G12" s="9"/>
    </row>
    <row r="13" spans="1:8" ht="10.5" customHeight="1" thickBot="1">
      <c r="A13" s="25"/>
      <c r="B13" s="26" t="s">
        <v>26</v>
      </c>
      <c r="C13" s="27" t="s">
        <v>10</v>
      </c>
      <c r="D13" s="22">
        <f>F32*D12/D28</f>
        <v>641738.39117357985</v>
      </c>
      <c r="E13" s="23"/>
      <c r="F13" s="24"/>
      <c r="G13" s="9"/>
    </row>
    <row r="14" spans="1:8" ht="10.5" customHeight="1" thickBot="1">
      <c r="A14" s="25"/>
      <c r="B14" s="26" t="s">
        <v>27</v>
      </c>
      <c r="C14" s="27" t="s">
        <v>10</v>
      </c>
      <c r="D14" s="22">
        <f>F52*D12/D28</f>
        <v>136153.1467371413</v>
      </c>
      <c r="E14" s="23"/>
      <c r="F14" s="24"/>
      <c r="G14" s="9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D12*F31/D28</f>
        <v>115504.59208927877</v>
      </c>
      <c r="E15" s="23"/>
      <c r="F15" s="24"/>
      <c r="G15" s="28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917686.5</v>
      </c>
      <c r="E16" s="23"/>
      <c r="F16" s="24"/>
      <c r="G16" s="9"/>
    </row>
    <row r="17" spans="1:7" ht="10.5" customHeight="1" thickBot="1">
      <c r="A17" s="29"/>
      <c r="B17" s="30" t="s">
        <v>29</v>
      </c>
      <c r="C17" s="31" t="s">
        <v>10</v>
      </c>
      <c r="D17" s="22">
        <v>917686.5</v>
      </c>
      <c r="E17" s="23"/>
      <c r="F17" s="24"/>
      <c r="G17" s="9"/>
    </row>
    <row r="18" spans="1:7" ht="10.5" customHeight="1" thickBot="1">
      <c r="A18" s="16"/>
      <c r="B18" s="32" t="s">
        <v>30</v>
      </c>
      <c r="C18" s="18" t="s">
        <v>10</v>
      </c>
      <c r="D18" s="13">
        <v>0</v>
      </c>
      <c r="E18" s="14"/>
      <c r="F18" s="15"/>
      <c r="G18" s="9"/>
    </row>
    <row r="19" spans="1:7" ht="10.5" customHeight="1" thickBot="1">
      <c r="A19" s="29"/>
      <c r="B19" s="30" t="s">
        <v>13</v>
      </c>
      <c r="C19" s="31" t="s">
        <v>10</v>
      </c>
      <c r="D19" s="13">
        <v>0</v>
      </c>
      <c r="E19" s="14"/>
      <c r="F19" s="15"/>
      <c r="G19" s="9"/>
    </row>
    <row r="20" spans="1:7" ht="10.5" customHeight="1" thickBot="1">
      <c r="A20" s="16"/>
      <c r="B20" s="33" t="s">
        <v>14</v>
      </c>
      <c r="C20" s="18" t="s">
        <v>10</v>
      </c>
      <c r="D20" s="13">
        <v>0</v>
      </c>
      <c r="E20" s="14"/>
      <c r="F20" s="15"/>
      <c r="G20" s="9"/>
    </row>
    <row r="21" spans="1:7" ht="10.5" customHeight="1" thickBot="1">
      <c r="A21" s="10"/>
      <c r="B21" s="34" t="s">
        <v>15</v>
      </c>
      <c r="C21" s="12" t="s">
        <v>10</v>
      </c>
      <c r="D21" s="13">
        <v>0</v>
      </c>
      <c r="E21" s="14"/>
      <c r="F21" s="15"/>
      <c r="G21" s="9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5">
        <v>917686.5</v>
      </c>
      <c r="E22" s="36"/>
      <c r="F22" s="37"/>
      <c r="G22" s="9"/>
    </row>
    <row r="23" spans="1:7" ht="21" customHeight="1" thickBot="1">
      <c r="A23" s="10" t="s">
        <v>42</v>
      </c>
      <c r="B23" s="11" t="s">
        <v>106</v>
      </c>
      <c r="C23" s="12" t="s">
        <v>10</v>
      </c>
      <c r="D23" s="22">
        <f>D9+D12-D16</f>
        <v>153726.85000000009</v>
      </c>
      <c r="E23" s="23"/>
      <c r="F23" s="24"/>
      <c r="G23" s="9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  <c r="G24" s="9"/>
    </row>
    <row r="25" spans="1:7" ht="10.5" customHeight="1" thickBot="1">
      <c r="A25" s="10"/>
      <c r="B25" s="11" t="s">
        <v>31</v>
      </c>
      <c r="C25" s="12" t="s">
        <v>10</v>
      </c>
      <c r="D25" s="22">
        <v>153726.85</v>
      </c>
      <c r="E25" s="23"/>
      <c r="F25" s="24"/>
      <c r="G25" s="9"/>
    </row>
    <row r="26" spans="1:7" ht="13.5" customHeight="1" thickBot="1">
      <c r="A26" s="19" t="s">
        <v>21</v>
      </c>
      <c r="B26" s="20"/>
      <c r="C26" s="20"/>
      <c r="D26" s="20"/>
      <c r="E26" s="20"/>
      <c r="F26" s="21"/>
      <c r="G26" s="9"/>
    </row>
    <row r="27" spans="1:7" ht="10.5" customHeight="1" thickBot="1">
      <c r="A27" s="38" t="s">
        <v>43</v>
      </c>
      <c r="B27" s="39" t="s">
        <v>17</v>
      </c>
      <c r="C27" s="40" t="s">
        <v>5</v>
      </c>
      <c r="D27" s="41" t="s">
        <v>32</v>
      </c>
      <c r="E27" s="42"/>
      <c r="F27" s="43"/>
      <c r="G27" s="9"/>
    </row>
    <row r="28" spans="1:7" ht="10.5" customHeight="1" thickBot="1">
      <c r="A28" s="44" t="s">
        <v>44</v>
      </c>
      <c r="B28" s="45" t="s">
        <v>18</v>
      </c>
      <c r="C28" s="46" t="s">
        <v>10</v>
      </c>
      <c r="D28" s="100">
        <v>879005.58266059123</v>
      </c>
      <c r="E28" s="101"/>
      <c r="F28" s="102"/>
      <c r="G28" s="9"/>
    </row>
    <row r="29" spans="1:7" ht="13.5" customHeight="1" thickBot="1">
      <c r="A29" s="19" t="s">
        <v>39</v>
      </c>
      <c r="B29" s="20"/>
      <c r="C29" s="20"/>
      <c r="D29" s="20"/>
      <c r="E29" s="20"/>
      <c r="F29" s="21"/>
      <c r="G29" s="9" t="s">
        <v>38</v>
      </c>
    </row>
    <row r="30" spans="1:7" ht="13.5" customHeight="1">
      <c r="A30" s="47" t="s">
        <v>33</v>
      </c>
      <c r="B30" s="48" t="s">
        <v>34</v>
      </c>
      <c r="C30" s="48" t="s">
        <v>35</v>
      </c>
      <c r="D30" s="49" t="s">
        <v>105</v>
      </c>
      <c r="E30" s="49" t="s">
        <v>36</v>
      </c>
      <c r="F30" s="50" t="s">
        <v>37</v>
      </c>
      <c r="G30" s="9"/>
    </row>
    <row r="31" spans="1:7" ht="10.5" customHeight="1">
      <c r="A31" s="86" t="s">
        <v>55</v>
      </c>
      <c r="B31" s="51" t="s">
        <v>56</v>
      </c>
      <c r="C31" s="52" t="s">
        <v>102</v>
      </c>
      <c r="D31" s="53">
        <v>4304.7</v>
      </c>
      <c r="E31" s="53">
        <v>12</v>
      </c>
      <c r="F31" s="87">
        <f>PRODUCT([1]Работы!E3:F3,2.2)</f>
        <v>113644.08</v>
      </c>
      <c r="G31" s="9"/>
    </row>
    <row r="32" spans="1:7" ht="10.5" customHeight="1">
      <c r="A32" s="86" t="s">
        <v>57</v>
      </c>
      <c r="B32" s="54" t="s">
        <v>58</v>
      </c>
      <c r="C32" s="55"/>
      <c r="D32" s="55"/>
      <c r="E32" s="55"/>
      <c r="F32" s="88">
        <f>SUM(F33:F51)</f>
        <v>631401.46851677436</v>
      </c>
      <c r="G32" s="9"/>
    </row>
    <row r="33" spans="1:7" ht="10.5" customHeight="1">
      <c r="A33" s="89">
        <v>1</v>
      </c>
      <c r="B33" s="56" t="s">
        <v>59</v>
      </c>
      <c r="C33" s="52" t="s">
        <v>60</v>
      </c>
      <c r="D33" s="53">
        <v>4304.7</v>
      </c>
      <c r="E33" s="53">
        <v>12</v>
      </c>
      <c r="F33" s="90">
        <f>PRODUCT([1]Работы!E5:F5,2.79)</f>
        <v>144121.356</v>
      </c>
      <c r="G33" s="9"/>
    </row>
    <row r="34" spans="1:7" ht="10.5" customHeight="1">
      <c r="A34" s="91">
        <v>2</v>
      </c>
      <c r="B34" s="57" t="s">
        <v>61</v>
      </c>
      <c r="C34" s="53" t="s">
        <v>62</v>
      </c>
      <c r="D34" s="53">
        <v>40</v>
      </c>
      <c r="E34" s="53">
        <v>1</v>
      </c>
      <c r="F34" s="92">
        <f>SUM([1]Работы!G6,[1]Работы!H6,[1]Работы!I6,[1]Работы!K6,[1]Работы!L6)</f>
        <v>12839.690212624</v>
      </c>
      <c r="G34" s="9"/>
    </row>
    <row r="35" spans="1:7" ht="10.5" customHeight="1">
      <c r="A35" s="89">
        <v>3</v>
      </c>
      <c r="B35" s="57" t="s">
        <v>63</v>
      </c>
      <c r="C35" s="53" t="s">
        <v>64</v>
      </c>
      <c r="D35" s="53">
        <v>0.08</v>
      </c>
      <c r="E35" s="53">
        <v>1</v>
      </c>
      <c r="F35" s="92">
        <f>SUM([1]Работы!G7,[1]Работы!H7,[1]Работы!I7,[1]Работы!K7,[1]Работы!L7)</f>
        <v>11872.597524210147</v>
      </c>
      <c r="G35" s="9"/>
    </row>
    <row r="36" spans="1:7" ht="10.5" customHeight="1">
      <c r="A36" s="89">
        <v>4</v>
      </c>
      <c r="B36" s="57" t="s">
        <v>65</v>
      </c>
      <c r="C36" s="53" t="s">
        <v>66</v>
      </c>
      <c r="D36" s="53">
        <v>1</v>
      </c>
      <c r="E36" s="53">
        <v>2</v>
      </c>
      <c r="F36" s="92">
        <f>SUM([1]Работы!G8,[1]Работы!H8,[1]Работы!I8,[1]Работы!K8,[1]Работы!L8)</f>
        <v>2692.4340643200003</v>
      </c>
      <c r="G36" s="9"/>
    </row>
    <row r="37" spans="1:7" ht="21" customHeight="1">
      <c r="A37" s="91">
        <v>5</v>
      </c>
      <c r="B37" s="58" t="s">
        <v>67</v>
      </c>
      <c r="C37" s="59" t="s">
        <v>68</v>
      </c>
      <c r="D37" s="59">
        <v>0.01</v>
      </c>
      <c r="E37" s="59">
        <v>29</v>
      </c>
      <c r="F37" s="92">
        <f>SUM([1]Работы!G9,[1]Работы!H9,[1]Работы!I9,[1]Работы!K9,[1]Работы!L9)</f>
        <v>5465.6411505695996</v>
      </c>
      <c r="G37" s="9"/>
    </row>
    <row r="38" spans="1:7" ht="21" customHeight="1">
      <c r="A38" s="89">
        <v>6</v>
      </c>
      <c r="B38" s="57" t="s">
        <v>69</v>
      </c>
      <c r="C38" s="53" t="s">
        <v>70</v>
      </c>
      <c r="D38" s="53">
        <v>0.1</v>
      </c>
      <c r="E38" s="53">
        <v>11</v>
      </c>
      <c r="F38" s="92">
        <f>SUM([1]Работы!G10,[1]Работы!H10,[1]Работы!I10,[1]Работы!K10,[1]Работы!L10)</f>
        <v>7451.7414631153997</v>
      </c>
      <c r="G38" s="9"/>
    </row>
    <row r="39" spans="1:7" ht="21" customHeight="1">
      <c r="A39" s="89">
        <v>7</v>
      </c>
      <c r="B39" s="57" t="s">
        <v>71</v>
      </c>
      <c r="C39" s="53" t="s">
        <v>72</v>
      </c>
      <c r="D39" s="60">
        <v>4.3</v>
      </c>
      <c r="E39" s="53">
        <v>2</v>
      </c>
      <c r="F39" s="92">
        <f>SUM([1]Работы!G11,[1]Работы!H11,[1]Работы!I11,[1]Работы!K11,[1]Работы!L11)</f>
        <v>1128.8029814661597</v>
      </c>
      <c r="G39" s="9"/>
    </row>
    <row r="40" spans="1:7" ht="21" customHeight="1">
      <c r="A40" s="91">
        <v>8</v>
      </c>
      <c r="B40" s="57" t="s">
        <v>73</v>
      </c>
      <c r="C40" s="53" t="s">
        <v>72</v>
      </c>
      <c r="D40" s="60">
        <v>4.3</v>
      </c>
      <c r="E40" s="53">
        <v>2</v>
      </c>
      <c r="F40" s="92">
        <f>SUM([1]Работы!G12,[1]Работы!H12,[1]Работы!I12,[1]Работы!K12,[1]Работы!L12)</f>
        <v>9001.4801855378391</v>
      </c>
      <c r="G40" s="9"/>
    </row>
    <row r="41" spans="1:7" ht="21" customHeight="1">
      <c r="A41" s="89">
        <v>9</v>
      </c>
      <c r="B41" s="57" t="s">
        <v>74</v>
      </c>
      <c r="C41" s="53" t="s">
        <v>72</v>
      </c>
      <c r="D41" s="60">
        <v>4.3</v>
      </c>
      <c r="E41" s="53">
        <v>1</v>
      </c>
      <c r="F41" s="92">
        <f>SUM([1]Работы!G13,[1]Работы!H13,[1]Работы!I13,[1]Работы!K13,[1]Работы!L13)</f>
        <v>6528.4573479840001</v>
      </c>
      <c r="G41" s="9"/>
    </row>
    <row r="42" spans="1:7" ht="10.5" customHeight="1">
      <c r="A42" s="89">
        <v>10</v>
      </c>
      <c r="B42" s="57" t="s">
        <v>75</v>
      </c>
      <c r="C42" s="53" t="s">
        <v>76</v>
      </c>
      <c r="D42" s="53">
        <v>1</v>
      </c>
      <c r="E42" s="53">
        <v>2</v>
      </c>
      <c r="F42" s="92">
        <f>SUM([1]Работы!G14,[1]Работы!H14,[1]Работы!I14,[1]Работы!K14,[1]Работы!L14)</f>
        <v>5676.1344639999998</v>
      </c>
      <c r="G42" s="9"/>
    </row>
    <row r="43" spans="1:7" ht="21" customHeight="1">
      <c r="A43" s="91">
        <v>11</v>
      </c>
      <c r="B43" s="57" t="s">
        <v>77</v>
      </c>
      <c r="C43" s="53" t="s">
        <v>78</v>
      </c>
      <c r="D43" s="53">
        <v>0.1</v>
      </c>
      <c r="E43" s="53">
        <v>4</v>
      </c>
      <c r="F43" s="92">
        <f>SUM([1]Работы!G15,[1]Работы!H15,[1]Работы!I15,[1]Работы!K15,[1]Работы!L15)</f>
        <v>5017.5668271880004</v>
      </c>
      <c r="G43" s="9"/>
    </row>
    <row r="44" spans="1:7" ht="21" customHeight="1">
      <c r="A44" s="89">
        <v>12</v>
      </c>
      <c r="B44" s="57" t="s">
        <v>79</v>
      </c>
      <c r="C44" s="53" t="s">
        <v>80</v>
      </c>
      <c r="D44" s="60">
        <v>4.3</v>
      </c>
      <c r="E44" s="53">
        <v>1</v>
      </c>
      <c r="F44" s="92">
        <f>SUM([1]Работы!G16,[1]Работы!H16,[1]Работы!I16,[1]Работы!K16,[1]Работы!L16)</f>
        <v>6078.1699002023997</v>
      </c>
      <c r="G44" s="9"/>
    </row>
    <row r="45" spans="1:7" ht="21" customHeight="1">
      <c r="A45" s="89">
        <v>13</v>
      </c>
      <c r="B45" s="57" t="s">
        <v>81</v>
      </c>
      <c r="C45" s="53" t="s">
        <v>80</v>
      </c>
      <c r="D45" s="60">
        <v>4.3</v>
      </c>
      <c r="E45" s="53">
        <v>2</v>
      </c>
      <c r="F45" s="92">
        <f>SUM([1]Работы!G17,[1]Работы!H17,[1]Работы!I17,[1]Работы!K17,[1]Работы!L17)</f>
        <v>12156.339800404799</v>
      </c>
      <c r="G45" s="9"/>
    </row>
    <row r="46" spans="1:7" ht="21" customHeight="1">
      <c r="A46" s="91">
        <v>14</v>
      </c>
      <c r="B46" s="57" t="s">
        <v>82</v>
      </c>
      <c r="C46" s="53" t="s">
        <v>83</v>
      </c>
      <c r="D46" s="53">
        <v>0.2</v>
      </c>
      <c r="E46" s="53">
        <v>2</v>
      </c>
      <c r="F46" s="92">
        <f>SUM([1]Работы!G18,[1]Работы!H18,[1]Работы!I18,[1]Работы!K18,[1]Работы!L18)</f>
        <v>1366.421305392</v>
      </c>
      <c r="G46" s="9"/>
    </row>
    <row r="47" spans="1:7" ht="21" customHeight="1">
      <c r="A47" s="89">
        <v>15</v>
      </c>
      <c r="B47" s="57" t="s">
        <v>84</v>
      </c>
      <c r="C47" s="53" t="s">
        <v>85</v>
      </c>
      <c r="D47" s="53">
        <v>1</v>
      </c>
      <c r="E47" s="53">
        <v>2</v>
      </c>
      <c r="F47" s="92">
        <f>SUM([1]Работы!G19,[1]Работы!H19,[1]Работы!I19,[1]Работы!K19,[1]Работы!L19)</f>
        <v>3036.4917897600003</v>
      </c>
      <c r="G47" s="9"/>
    </row>
    <row r="48" spans="1:7" ht="10.5" customHeight="1">
      <c r="A48" s="89">
        <v>16</v>
      </c>
      <c r="B48" s="57" t="s">
        <v>86</v>
      </c>
      <c r="C48" s="53" t="s">
        <v>103</v>
      </c>
      <c r="D48" s="53">
        <v>4304.7</v>
      </c>
      <c r="E48" s="53">
        <v>247</v>
      </c>
      <c r="F48" s="92">
        <f>3.15*[1]Работы!E20*12</f>
        <v>162717.65999999997</v>
      </c>
      <c r="G48" s="9"/>
    </row>
    <row r="49" spans="1:7" ht="10.5" customHeight="1">
      <c r="A49" s="91">
        <v>17</v>
      </c>
      <c r="B49" s="57" t="s">
        <v>87</v>
      </c>
      <c r="C49" s="53" t="s">
        <v>104</v>
      </c>
      <c r="D49" s="53">
        <v>4304.7</v>
      </c>
      <c r="E49" s="53">
        <v>365</v>
      </c>
      <c r="F49" s="92">
        <f>1.95*[1]Работы!E21/30*[1]Работы!F21</f>
        <v>102129.00749999999</v>
      </c>
      <c r="G49" s="9"/>
    </row>
    <row r="50" spans="1:7" ht="10.5" customHeight="1">
      <c r="A50" s="89">
        <v>18</v>
      </c>
      <c r="B50" s="57" t="s">
        <v>88</v>
      </c>
      <c r="C50" s="53" t="s">
        <v>89</v>
      </c>
      <c r="D50" s="53">
        <v>4304.7</v>
      </c>
      <c r="E50" s="53">
        <v>48</v>
      </c>
      <c r="F50" s="92">
        <f>PRODUCT([1]Работы!E22,1.64,12)</f>
        <v>84716.495999999999</v>
      </c>
      <c r="G50" s="9"/>
    </row>
    <row r="51" spans="1:7" ht="10.5" customHeight="1">
      <c r="A51" s="89">
        <v>19</v>
      </c>
      <c r="B51" s="57" t="s">
        <v>90</v>
      </c>
      <c r="C51" s="53"/>
      <c r="D51" s="53"/>
      <c r="E51" s="53"/>
      <c r="F51" s="92">
        <v>47404.98</v>
      </c>
      <c r="G51" s="9"/>
    </row>
    <row r="52" spans="1:7" ht="13.5" customHeight="1">
      <c r="A52" s="93" t="s">
        <v>91</v>
      </c>
      <c r="B52" s="61" t="s">
        <v>92</v>
      </c>
      <c r="C52" s="62"/>
      <c r="D52" s="62"/>
      <c r="E52" s="62"/>
      <c r="F52" s="94">
        <f>SUM(F53:F56)</f>
        <v>133960.03414381688</v>
      </c>
      <c r="G52" s="9"/>
    </row>
    <row r="53" spans="1:7" ht="10.5" customHeight="1">
      <c r="A53" s="95">
        <v>1</v>
      </c>
      <c r="B53" s="57" t="s">
        <v>93</v>
      </c>
      <c r="C53" s="53" t="s">
        <v>94</v>
      </c>
      <c r="D53" s="53">
        <v>5.0000000000000001E-3</v>
      </c>
      <c r="E53" s="53">
        <v>10</v>
      </c>
      <c r="F53" s="96">
        <f>SUM([1]Работы!G25,[1]Работы!H25,[1]Работы!I25,[1]Работы!K25,[1]Работы!L25)</f>
        <v>4798.3634744282999</v>
      </c>
      <c r="G53" s="9"/>
    </row>
    <row r="54" spans="1:7" ht="10.5" customHeight="1">
      <c r="A54" s="95">
        <v>2</v>
      </c>
      <c r="B54" s="57" t="s">
        <v>95</v>
      </c>
      <c r="C54" s="53" t="s">
        <v>96</v>
      </c>
      <c r="D54" s="53">
        <v>0.01</v>
      </c>
      <c r="E54" s="53">
        <v>23</v>
      </c>
      <c r="F54" s="96">
        <f>SUM([1]Работы!G26,[1]Работы!H26,[1]Работы!I26,[1]Работы!K26,[1]Работы!L26)</f>
        <v>11151.57037543849</v>
      </c>
      <c r="G54" s="9"/>
    </row>
    <row r="55" spans="1:7" ht="10.5" customHeight="1">
      <c r="A55" s="95">
        <v>3</v>
      </c>
      <c r="B55" s="57" t="s">
        <v>97</v>
      </c>
      <c r="C55" s="53" t="s">
        <v>98</v>
      </c>
      <c r="D55" s="53">
        <v>0.01</v>
      </c>
      <c r="E55" s="53">
        <v>4</v>
      </c>
      <c r="F55" s="96">
        <f>SUM([1]Работы!G27,[1]Работы!H27,[1]Работы!I27,[1]Работы!K27,[1]Работы!L27)</f>
        <v>575.13670195008012</v>
      </c>
      <c r="G55" s="9"/>
    </row>
    <row r="56" spans="1:7" ht="10.5" customHeight="1">
      <c r="A56" s="97">
        <v>4</v>
      </c>
      <c r="B56" s="57" t="s">
        <v>99</v>
      </c>
      <c r="C56" s="53" t="s">
        <v>100</v>
      </c>
      <c r="D56" s="53">
        <v>1.8</v>
      </c>
      <c r="E56" s="53">
        <v>1</v>
      </c>
      <c r="F56" s="98">
        <f>SUM([1]Работы!G28,[1]Работы!H28,[1]Работы!I28,[1]Работы!K28,[1]Работы!L28)</f>
        <v>117434.96359200001</v>
      </c>
      <c r="G56" s="9"/>
    </row>
    <row r="57" spans="1:7" ht="13.5" customHeight="1" thickBot="1">
      <c r="A57" s="99" t="s">
        <v>101</v>
      </c>
      <c r="B57" s="63"/>
      <c r="C57" s="63"/>
      <c r="D57" s="63"/>
      <c r="E57" s="63"/>
      <c r="F57" s="94">
        <f>SUM(F31,F32,F52)</f>
        <v>879005.58266059123</v>
      </c>
      <c r="G57" s="9"/>
    </row>
    <row r="58" spans="1:7" ht="13.5" customHeight="1" thickBot="1">
      <c r="A58" s="64" t="s">
        <v>49</v>
      </c>
      <c r="B58" s="65"/>
      <c r="C58" s="65"/>
      <c r="D58" s="65"/>
      <c r="E58" s="65"/>
      <c r="F58" s="66"/>
      <c r="G58" s="9"/>
    </row>
    <row r="59" spans="1:7" ht="10.5" customHeight="1">
      <c r="A59" s="67" t="s">
        <v>3</v>
      </c>
      <c r="B59" s="68" t="s">
        <v>50</v>
      </c>
      <c r="C59" s="69" t="s">
        <v>51</v>
      </c>
      <c r="D59" s="70">
        <v>147</v>
      </c>
      <c r="E59" s="71"/>
      <c r="F59" s="72"/>
      <c r="G59" s="9"/>
    </row>
    <row r="60" spans="1:7" ht="10.5" customHeight="1">
      <c r="A60" s="73" t="s">
        <v>6</v>
      </c>
      <c r="B60" s="74" t="s">
        <v>52</v>
      </c>
      <c r="C60" s="75" t="s">
        <v>51</v>
      </c>
      <c r="D60" s="76">
        <v>1</v>
      </c>
      <c r="E60" s="77"/>
      <c r="F60" s="78"/>
      <c r="G60" s="9"/>
    </row>
    <row r="61" spans="1:7" ht="21" customHeight="1" thickBot="1">
      <c r="A61" s="79" t="s">
        <v>8</v>
      </c>
      <c r="B61" s="80" t="s">
        <v>53</v>
      </c>
      <c r="C61" s="81" t="s">
        <v>10</v>
      </c>
      <c r="D61" s="82">
        <v>0</v>
      </c>
      <c r="E61" s="83"/>
      <c r="F61" s="84"/>
      <c r="G61" s="9"/>
    </row>
    <row r="62" spans="1:7" ht="8.25" customHeight="1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3" t="s">
        <v>20</v>
      </c>
      <c r="E63" s="3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</sheetData>
  <mergeCells count="33">
    <mergeCell ref="A58:F58"/>
    <mergeCell ref="D59:F59"/>
    <mergeCell ref="D60:F60"/>
    <mergeCell ref="D61:F61"/>
    <mergeCell ref="D63:E63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2019-03-21T06:46:03Z</dcterms:modified>
</cp:coreProperties>
</file>